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бюджета'!$A$15:$AL$520</definedName>
    <definedName name="_xlnm.Print_Titles" localSheetId="0">'без учета счетов бюджета'!$15:$15</definedName>
    <definedName name="_xlnm.Print_Area" localSheetId="0">'без учета счетов бюджета'!$A$1:$AG$519</definedName>
  </definedNames>
  <calcPr fullCalcOnLoad="1"/>
</workbook>
</file>

<file path=xl/sharedStrings.xml><?xml version="1.0" encoding="utf-8"?>
<sst xmlns="http://schemas.openxmlformats.org/spreadsheetml/2006/main" count="2966" uniqueCount="531">
  <si>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</si>
  <si>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</si>
  <si>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</si>
  <si>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</si>
  <si>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</si>
  <si>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</si>
  <si>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</si>
  <si>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</si>
  <si>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</si>
  <si>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</si>
  <si>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</si>
  <si>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</si>
  <si>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</si>
  <si>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</si>
  <si>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</si>
  <si>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</si>
  <si>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</si>
  <si>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</si>
  <si>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</si>
  <si>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</si>
  <si>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</si>
  <si>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</si>
  <si>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</si>
  <si>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</si>
  <si>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</si>
  <si>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</si>
  <si>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</si>
  <si>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</si>
  <si>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</si>
  <si>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</si>
  <si>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</si>
  <si>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</si>
  <si>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</si>
  <si>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</si>
  <si>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</si>
  <si>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</si>
  <si>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</si>
  <si>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</si>
  <si>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</si>
  <si>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</si>
  <si>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</si>
  <si>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</si>
  <si>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</si>
  <si>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</si>
  <si>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</si>
  <si>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</si>
  <si>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</si>
  <si>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</si>
  <si>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</si>
  <si>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</si>
  <si>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</si>
  <si>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</si>
  <si>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</si>
  <si>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</si>
  <si>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</si>
  <si>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</si>
  <si>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</si>
  <si>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</si>
  <si>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</si>
  <si>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</si>
  <si>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</si>
  <si>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</si>
  <si>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</si>
  <si>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</si>
  <si>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</si>
  <si>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</si>
  <si>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</si>
  <si>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</si>
  <si>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</si>
  <si>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</si>
  <si>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</si>
  <si>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</si>
  <si>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</si>
  <si>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</si>
  <si>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</si>
  <si>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</si>
  <si>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</si>
  <si>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</si>
  <si>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</si>
  <si>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</si>
  <si>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</si>
  <si>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</si>
  <si>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</si>
  <si>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</si>
  <si>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</si>
  <si>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</si>
  <si>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</si>
  <si>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</si>
  <si>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</si>
  <si>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</si>
  <si>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</si>
  <si>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</si>
  <si>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</si>
  <si>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</si>
  <si>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</si>
  <si>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</si>
  <si>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</si>
  <si>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</si>
  <si>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</si>
  <si>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</si>
  <si>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</si>
  <si>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</si>
  <si>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</si>
  <si>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</si>
  <si>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</si>
  <si>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</si>
  <si>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</si>
  <si>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</si>
  <si>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</si>
  <si>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</si>
  <si>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</si>
  <si>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</si>
  <si>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</si>
  <si>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3830614000</t>
  </si>
  <si>
    <t>3840000000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</si>
  <si>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</si>
  <si>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</si>
  <si>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</si>
  <si>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</si>
  <si>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</si>
  <si>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</si>
  <si>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</si>
  <si>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</si>
  <si>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</si>
  <si>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</si>
  <si>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</si>
  <si>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</si>
  <si>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</si>
  <si>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</si>
  <si>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</si>
  <si>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</si>
  <si>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</si>
  <si>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</si>
  <si>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</si>
  <si>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</si>
  <si>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</si>
  <si>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</si>
  <si>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</si>
  <si>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</si>
  <si>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</si>
  <si>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</si>
  <si>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</si>
  <si>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</si>
  <si>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</si>
  <si>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</si>
  <si>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</si>
  <si>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</si>
  <si>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</si>
  <si>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</si>
  <si>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</si>
  <si>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</si>
  <si>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</si>
  <si>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</si>
  <si>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</si>
  <si>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</si>
  <si>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</si>
  <si>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</si>
  <si>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</si>
  <si>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</si>
  <si>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</si>
  <si>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</si>
  <si>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</si>
  <si>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</si>
  <si>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</si>
  <si>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</si>
  <si>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</si>
  <si>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</si>
  <si>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</si>
  <si>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</si>
  <si>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</si>
  <si>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</si>
  <si>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</si>
  <si>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</si>
  <si>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</si>
  <si>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</si>
  <si>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</si>
  <si>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</si>
  <si>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</si>
  <si>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</si>
  <si>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</si>
  <si>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</si>
  <si>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</si>
  <si>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</si>
  <si>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</si>
  <si>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</si>
  <si>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</si>
  <si>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</si>
  <si>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</si>
  <si>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</si>
  <si>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</si>
  <si>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</si>
  <si>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</si>
  <si>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</si>
  <si>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</si>
  <si>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</si>
  <si>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</si>
  <si>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</si>
  <si>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</si>
  <si>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</si>
  <si>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</si>
  <si>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</si>
  <si>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</si>
  <si>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</si>
  <si>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</si>
  <si>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</si>
  <si>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</si>
  <si>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</si>
  <si>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</si>
  <si>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</si>
  <si>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</si>
  <si>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</si>
  <si>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</si>
  <si>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</si>
  <si>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</si>
  <si>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</si>
  <si>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</si>
  <si>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</si>
  <si>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</si>
  <si>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</si>
  <si>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</si>
  <si>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</si>
  <si>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</si>
  <si>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</si>
  <si>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</si>
  <si>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</si>
  <si>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</si>
  <si>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</si>
  <si>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</si>
  <si>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</si>
  <si>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</si>
  <si>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</si>
  <si>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</si>
  <si>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</si>
  <si>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</si>
  <si>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</si>
  <si>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</si>
  <si>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</si>
  <si>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</si>
  <si>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</si>
  <si>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</si>
  <si>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</si>
  <si>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</si>
  <si>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</si>
  <si>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</si>
  <si>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</si>
  <si>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</si>
  <si>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</si>
  <si>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</si>
  <si>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</si>
  <si>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</si>
  <si>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</si>
  <si>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</si>
  <si>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</si>
  <si>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</si>
  <si>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</si>
  <si>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</si>
  <si>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</si>
  <si>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</si>
  <si>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</si>
  <si>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</si>
  <si>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</si>
  <si>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</si>
  <si>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</si>
  <si>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</si>
  <si>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</si>
  <si>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</si>
  <si>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</si>
  <si>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</si>
  <si>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</si>
  <si>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</si>
  <si>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</si>
  <si>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</si>
  <si>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</si>
  <si>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</si>
  <si>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</si>
  <si>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</si>
  <si>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</si>
  <si>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</si>
  <si>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</si>
  <si>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</si>
  <si>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</si>
  <si>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</si>
  <si>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</si>
  <si>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</si>
  <si>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</si>
  <si>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</si>
  <si>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</si>
  <si>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</si>
  <si>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</si>
  <si>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</si>
  <si>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</si>
  <si>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</si>
  <si>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</si>
  <si>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</si>
  <si>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</si>
  <si>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</si>
  <si>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</si>
  <si>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</si>
  <si>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</si>
  <si>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</si>
  <si>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</si>
  <si>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</si>
  <si>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</si>
  <si>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</si>
  <si>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</si>
  <si>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</si>
  <si>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</si>
  <si>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</si>
  <si>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</si>
  <si>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</si>
  <si>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</si>
  <si>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</si>
  <si>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</si>
  <si>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</si>
  <si>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</si>
  <si>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</si>
  <si>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</si>
  <si>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</si>
  <si>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</si>
  <si>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</si>
  <si>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</si>
  <si>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</si>
  <si>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</si>
  <si>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</si>
  <si>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</si>
  <si>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</si>
  <si>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</si>
  <si>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</si>
  <si>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</si>
  <si>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</si>
  <si>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</si>
  <si>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</si>
  <si>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</si>
  <si>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</si>
  <si>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</si>
  <si>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</si>
  <si>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</si>
  <si>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</si>
  <si>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</si>
  <si>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</si>
  <si>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</si>
  <si>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</si>
  <si>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</si>
  <si>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</si>
  <si>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</si>
  <si>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</si>
  <si>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</si>
  <si>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</si>
  <si>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</si>
  <si>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</si>
  <si>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</si>
  <si>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</si>
  <si>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</si>
  <si>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</si>
  <si>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</si>
  <si>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</si>
  <si>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</si>
  <si>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</si>
  <si>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</si>
  <si>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</si>
  <si>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</si>
  <si>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</si>
  <si>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</si>
  <si>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</si>
  <si>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</si>
  <si>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</si>
  <si>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</si>
  <si>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</si>
  <si>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</si>
  <si>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</si>
  <si>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</si>
  <si>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</si>
  <si>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</si>
  <si>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</si>
  <si>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</si>
  <si>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</si>
  <si>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</si>
  <si>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</si>
  <si>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</si>
  <si>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</si>
  <si>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</si>
  <si>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</si>
  <si>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</si>
  <si>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</si>
  <si>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</si>
  <si>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</si>
  <si>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</si>
  <si>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</si>
  <si>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</si>
  <si>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</si>
  <si>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</si>
  <si>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</si>
  <si>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</si>
  <si>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</si>
  <si>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</si>
  <si>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</si>
  <si>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</si>
  <si>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</si>
  <si>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</si>
  <si>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</si>
  <si>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</si>
  <si>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</si>
  <si>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</si>
  <si>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</si>
  <si>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</si>
  <si>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</si>
  <si>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</si>
  <si>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</si>
  <si>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</si>
  <si>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</si>
  <si>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</si>
  <si>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</si>
  <si>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</si>
  <si>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</si>
  <si>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</si>
  <si>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</si>
  <si>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</si>
  <si>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</si>
  <si>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</si>
  <si>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</si>
  <si>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</si>
  <si>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</si>
  <si>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</si>
  <si>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</si>
  <si>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</si>
  <si>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</si>
  <si>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</si>
  <si>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</si>
  <si>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</si>
  <si>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</si>
  <si>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</si>
  <si>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</si>
  <si>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</si>
  <si>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</si>
  <si>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</si>
  <si>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</si>
  <si>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</si>
  <si>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</si>
  <si>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</si>
  <si>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</si>
  <si>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</si>
  <si>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</si>
  <si>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</si>
  <si>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</si>
  <si>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</si>
  <si>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</si>
  <si>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</si>
  <si>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</si>
  <si>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</si>
  <si>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</si>
  <si>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</si>
  <si>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</si>
  <si>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</si>
  <si>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</si>
  <si>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</si>
  <si>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</si>
  <si>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</si>
  <si>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</si>
  <si>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</si>
  <si>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</si>
  <si>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</si>
  <si>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</si>
  <si>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</si>
  <si>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</si>
  <si>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</si>
  <si>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</si>
  <si>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</si>
  <si>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</si>
  <si>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</si>
  <si>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</si>
  <si>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</si>
  <si>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</si>
  <si>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</si>
  <si>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</si>
  <si>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</si>
  <si>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</si>
  <si>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</si>
  <si>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</si>
  <si>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3840709602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</si>
  <si>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</si>
  <si>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</si>
  <si>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</si>
  <si>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</si>
  <si>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</si>
  <si>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</si>
  <si>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</si>
  <si>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</si>
  <si>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</si>
  <si>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</si>
  <si>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</si>
  <si>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</si>
  <si>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</si>
  <si>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</si>
  <si>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4341913000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</si>
  <si>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</si>
  <si>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</si>
  <si>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3900513000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</si>
  <si>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</si>
  <si>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</si>
  <si>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</si>
  <si>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</si>
  <si>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</si>
  <si>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</si>
  <si>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</si>
  <si>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</si>
  <si>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</si>
  <si>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</si>
  <si>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</si>
  <si>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</si>
  <si>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</si>
  <si>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</si>
  <si>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</si>
  <si>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</si>
  <si>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</si>
  <si>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</si>
  <si>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</si>
  <si>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</si>
  <si>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</si>
  <si>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</si>
  <si>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</si>
  <si>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</si>
  <si>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</si>
  <si>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Резервный фонд Правительства Свердловской области</t>
  </si>
  <si>
    <t xml:space="preserve">Резервный фонд Правительства Свердловской области </t>
  </si>
  <si>
    <t>Капитальный ремонт ограждения здания МБОУ ДО "ДЮСШ"</t>
  </si>
  <si>
    <t>4342713000</t>
  </si>
  <si>
    <t>34312L0640</t>
  </si>
  <si>
    <t>Предоставление грантов начинающим субъектам малого и среднего предпринимательства (средства федерального бюджета)</t>
  </si>
  <si>
    <t>3431250640</t>
  </si>
  <si>
    <t>Приложение 4</t>
  </si>
  <si>
    <t>от 24.11.2016 г. № 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</si>
</sst>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1"/>
  <sheetViews>
    <sheetView showGridLines="0" tabSelected="1" view="pageBreakPreview" zoomScaleSheetLayoutView="100" zoomScalePageLayoutView="0" workbookViewId="0" topLeftCell="A1">
      <selection activeCell="E3" sqref="E3:N3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1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7" t="s">
        <v>529</v>
      </c>
      <c r="F1" s="37"/>
      <c r="G1" s="37"/>
      <c r="H1" s="37"/>
      <c r="I1" s="37"/>
      <c r="J1" s="37"/>
      <c r="K1" s="37"/>
      <c r="L1" s="37"/>
      <c r="M1" s="37"/>
      <c r="N1" s="37"/>
    </row>
    <row r="2" spans="5:14" ht="12.75">
      <c r="E2" s="37" t="s">
        <v>472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12.75">
      <c r="E3" s="37" t="s">
        <v>530</v>
      </c>
      <c r="F3" s="37"/>
      <c r="G3" s="37"/>
      <c r="H3" s="37"/>
      <c r="I3" s="37"/>
      <c r="J3" s="37"/>
      <c r="K3" s="37"/>
      <c r="L3" s="37"/>
      <c r="M3" s="37"/>
      <c r="N3" s="37"/>
    </row>
    <row r="5" spans="1:15" s="18" customFormat="1" ht="12.75" customHeight="1">
      <c r="A5" s="17"/>
      <c r="B5" s="2"/>
      <c r="C5" s="2"/>
      <c r="E5" s="33" t="s">
        <v>470</v>
      </c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5" s="18" customFormat="1" ht="12.75" customHeight="1">
      <c r="A6" s="17"/>
      <c r="B6" s="2"/>
      <c r="C6" s="2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</row>
    <row r="7" spans="1:15" s="18" customFormat="1" ht="12.75" customHeight="1">
      <c r="A7" s="17"/>
      <c r="B7" s="2"/>
      <c r="C7" s="2"/>
      <c r="D7" s="23"/>
      <c r="E7" s="33"/>
      <c r="F7" s="33"/>
      <c r="G7" s="33"/>
      <c r="H7" s="33"/>
      <c r="I7" s="33"/>
      <c r="J7" s="33"/>
      <c r="K7" s="33"/>
      <c r="L7" s="33"/>
      <c r="M7" s="33"/>
      <c r="N7" s="33"/>
      <c r="O7" s="2"/>
    </row>
    <row r="8" spans="1:15" s="18" customFormat="1" ht="12.75" customHeight="1">
      <c r="A8" s="17"/>
      <c r="B8" s="2"/>
      <c r="C8" s="2"/>
      <c r="D8" s="2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</row>
    <row r="9" spans="1:15" s="18" customFormat="1" ht="12" customHeight="1">
      <c r="A9" s="17"/>
      <c r="B9" s="2"/>
      <c r="C9" s="2"/>
      <c r="D9" s="23"/>
      <c r="E9" s="33"/>
      <c r="F9" s="33"/>
      <c r="G9" s="33"/>
      <c r="H9" s="33"/>
      <c r="I9" s="33"/>
      <c r="J9" s="33"/>
      <c r="K9" s="33"/>
      <c r="L9" s="33"/>
      <c r="M9" s="33"/>
      <c r="N9" s="33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5" t="s">
        <v>285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</row>
    <row r="12" spans="1:15" s="18" customFormat="1" ht="15.75" customHeight="1">
      <c r="A12" s="35" t="s">
        <v>471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286</v>
      </c>
      <c r="B14" s="24" t="s">
        <v>287</v>
      </c>
      <c r="C14" s="24" t="s">
        <v>288</v>
      </c>
      <c r="D14" s="24" t="s">
        <v>289</v>
      </c>
      <c r="E14" s="24" t="s">
        <v>290</v>
      </c>
      <c r="F14" s="24" t="s">
        <v>291</v>
      </c>
      <c r="G14" s="24" t="s">
        <v>292</v>
      </c>
      <c r="H14" s="24" t="s">
        <v>286</v>
      </c>
      <c r="I14" s="24" t="s">
        <v>287</v>
      </c>
      <c r="J14" s="24" t="s">
        <v>288</v>
      </c>
      <c r="K14" s="24" t="s">
        <v>289</v>
      </c>
      <c r="L14" s="24" t="s">
        <v>290</v>
      </c>
      <c r="M14" s="24" t="s">
        <v>291</v>
      </c>
      <c r="N14" s="24" t="s">
        <v>292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236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N17+N67+N74+N99+N159+N228+N244+N265+N280+N326</f>
        <v>178531628.7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237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19808926.96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238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309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310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311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294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239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7472900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309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7472900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310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7472900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312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7472900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294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f>6539037-62100+40000-100000</f>
        <v>6416937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295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f>1154963-50000-40000-15000</f>
        <v>1049963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307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240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313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314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308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241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10181026.96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315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2005900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316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294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f>43600+20000</f>
        <v>63600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295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f>56400-20000</f>
        <v>36400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317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1905900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297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f>1970900-65000</f>
        <v>1905900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318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189400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319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29000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294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f>9957-7000</f>
        <v>2957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295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f>90043-35000-6000-10000-13000</f>
        <v>26043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320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295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321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295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322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294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f>40800-40000</f>
        <v>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295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f>57500+40000</f>
        <v>97500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323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324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295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309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5254374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325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11900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326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11900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295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f>42000-30100</f>
        <v>11900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310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5242474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327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5242474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295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2345000-2000+2400000-2480-16026-25000+368980+71000+53000</f>
        <v>5192474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307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f>97700-32700-15000</f>
        <v>50000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313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2728352.96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328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2728352.96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295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f>1350000-21647.04+150000+1200000</f>
        <v>2678352.96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306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242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243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329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330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331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294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f>376094+32624.95</f>
        <v>408718.95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295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f>49106-32624.95</f>
        <v>16481.05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244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N75+N83+N88</f>
        <v>3237518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245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2983518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329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2983518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332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2983518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333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144000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295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f>276000-70000-22000-40000</f>
        <v>144000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334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2839518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293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f>3057269-411000-518518-38882-57000-97000</f>
        <v>1934869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295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f>540731-63000+518518-49300-42300</f>
        <v>904649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246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154000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329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154000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335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</f>
        <v>154000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336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154000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295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f>300000-50000-66000-30000</f>
        <v>154000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s="9" customFormat="1" ht="38.25" outlineLevel="2">
      <c r="A88" s="16">
        <v>73</v>
      </c>
      <c r="B88" s="4" t="s">
        <v>247</v>
      </c>
      <c r="C88" s="10" t="s">
        <v>1</v>
      </c>
      <c r="D88" s="10" t="s">
        <v>51</v>
      </c>
      <c r="E88" s="10" t="s">
        <v>3</v>
      </c>
      <c r="F88" s="10" t="s">
        <v>4</v>
      </c>
      <c r="G88" s="10" t="s">
        <v>4</v>
      </c>
      <c r="H88" s="10"/>
      <c r="I88" s="10"/>
      <c r="J88" s="10"/>
      <c r="K88" s="10"/>
      <c r="L88" s="10"/>
      <c r="M88" s="6">
        <v>0</v>
      </c>
      <c r="N88" s="6">
        <f>N89</f>
        <v>100000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7">
        <v>0</v>
      </c>
      <c r="AG88" s="6">
        <v>0</v>
      </c>
    </row>
    <row r="89" spans="1:33" ht="51" outlineLevel="3">
      <c r="A89" s="16">
        <v>74</v>
      </c>
      <c r="B89" s="11" t="s">
        <v>337</v>
      </c>
      <c r="C89" s="5" t="s">
        <v>1</v>
      </c>
      <c r="D89" s="5" t="s">
        <v>51</v>
      </c>
      <c r="E89" s="5" t="s">
        <v>52</v>
      </c>
      <c r="F89" s="5" t="s">
        <v>4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f>N90+N93+N96</f>
        <v>100000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ht="24.75" customHeight="1" outlineLevel="4">
      <c r="A90" s="16">
        <v>75</v>
      </c>
      <c r="B90" s="11" t="s">
        <v>338</v>
      </c>
      <c r="C90" s="5" t="s">
        <v>1</v>
      </c>
      <c r="D90" s="5" t="s">
        <v>51</v>
      </c>
      <c r="E90" s="5" t="s">
        <v>53</v>
      </c>
      <c r="F90" s="5" t="s">
        <v>4</v>
      </c>
      <c r="G90" s="5" t="s">
        <v>4</v>
      </c>
      <c r="H90" s="5"/>
      <c r="I90" s="5"/>
      <c r="J90" s="5"/>
      <c r="K90" s="5"/>
      <c r="L90" s="5"/>
      <c r="M90" s="12">
        <v>0</v>
      </c>
      <c r="N90" s="12">
        <f>N91</f>
        <v>30000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3">
        <v>0</v>
      </c>
      <c r="AG90" s="12">
        <v>0</v>
      </c>
    </row>
    <row r="91" spans="1:33" ht="38.25" outlineLevel="5">
      <c r="A91" s="16">
        <v>76</v>
      </c>
      <c r="B91" s="11" t="s">
        <v>339</v>
      </c>
      <c r="C91" s="5" t="s">
        <v>1</v>
      </c>
      <c r="D91" s="5" t="s">
        <v>51</v>
      </c>
      <c r="E91" s="5" t="s">
        <v>54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30000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38.25" outlineLevel="6">
      <c r="A92" s="16">
        <v>77</v>
      </c>
      <c r="B92" s="11" t="s">
        <v>295</v>
      </c>
      <c r="C92" s="5" t="s">
        <v>1</v>
      </c>
      <c r="D92" s="5" t="s">
        <v>51</v>
      </c>
      <c r="E92" s="5" t="s">
        <v>54</v>
      </c>
      <c r="F92" s="5" t="s">
        <v>13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v>30000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51" outlineLevel="4">
      <c r="A93" s="16">
        <v>78</v>
      </c>
      <c r="B93" s="11" t="s">
        <v>340</v>
      </c>
      <c r="C93" s="5" t="s">
        <v>1</v>
      </c>
      <c r="D93" s="5" t="s">
        <v>51</v>
      </c>
      <c r="E93" s="5" t="s">
        <v>55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60000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51" outlineLevel="5">
      <c r="A94" s="16">
        <v>79</v>
      </c>
      <c r="B94" s="11" t="s">
        <v>341</v>
      </c>
      <c r="C94" s="5" t="s">
        <v>1</v>
      </c>
      <c r="D94" s="5" t="s">
        <v>51</v>
      </c>
      <c r="E94" s="5" t="s">
        <v>56</v>
      </c>
      <c r="F94" s="5" t="s">
        <v>4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f>N95</f>
        <v>60000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38.25" outlineLevel="6">
      <c r="A95" s="16">
        <v>80</v>
      </c>
      <c r="B95" s="11" t="s">
        <v>295</v>
      </c>
      <c r="C95" s="5" t="s">
        <v>1</v>
      </c>
      <c r="D95" s="5" t="s">
        <v>51</v>
      </c>
      <c r="E95" s="5" t="s">
        <v>56</v>
      </c>
      <c r="F95" s="5" t="s">
        <v>13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v>60000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5.5" outlineLevel="4">
      <c r="A96" s="16">
        <v>81</v>
      </c>
      <c r="B96" s="11" t="s">
        <v>342</v>
      </c>
      <c r="C96" s="5" t="s">
        <v>1</v>
      </c>
      <c r="D96" s="5" t="s">
        <v>51</v>
      </c>
      <c r="E96" s="5" t="s">
        <v>57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10000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25.5" outlineLevel="5">
      <c r="A97" s="16">
        <v>82</v>
      </c>
      <c r="B97" s="11" t="s">
        <v>343</v>
      </c>
      <c r="C97" s="5" t="s">
        <v>1</v>
      </c>
      <c r="D97" s="5" t="s">
        <v>51</v>
      </c>
      <c r="E97" s="5" t="s">
        <v>58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v>10000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295</v>
      </c>
      <c r="C98" s="5" t="s">
        <v>1</v>
      </c>
      <c r="D98" s="5" t="s">
        <v>51</v>
      </c>
      <c r="E98" s="5" t="s">
        <v>58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10000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s="9" customFormat="1" ht="12.75" outlineLevel="1">
      <c r="A99" s="16">
        <v>84</v>
      </c>
      <c r="B99" s="4" t="s">
        <v>248</v>
      </c>
      <c r="C99" s="10" t="s">
        <v>1</v>
      </c>
      <c r="D99" s="10" t="s">
        <v>59</v>
      </c>
      <c r="E99" s="10" t="s">
        <v>3</v>
      </c>
      <c r="F99" s="10" t="s">
        <v>4</v>
      </c>
      <c r="G99" s="10" t="s">
        <v>4</v>
      </c>
      <c r="H99" s="10"/>
      <c r="I99" s="10"/>
      <c r="J99" s="10"/>
      <c r="K99" s="10"/>
      <c r="L99" s="10"/>
      <c r="M99" s="6">
        <v>0</v>
      </c>
      <c r="N99" s="6">
        <f>N100+N107+N116+N129+N136</f>
        <v>37375019.58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7">
        <v>0</v>
      </c>
      <c r="AG99" s="6">
        <v>0</v>
      </c>
    </row>
    <row r="100" spans="1:33" s="9" customFormat="1" ht="12.75" outlineLevel="2">
      <c r="A100" s="16">
        <v>85</v>
      </c>
      <c r="B100" s="4" t="s">
        <v>249</v>
      </c>
      <c r="C100" s="10" t="s">
        <v>1</v>
      </c>
      <c r="D100" s="10" t="s">
        <v>60</v>
      </c>
      <c r="E100" s="10" t="s">
        <v>3</v>
      </c>
      <c r="F100" s="10" t="s">
        <v>4</v>
      </c>
      <c r="G100" s="10" t="s">
        <v>4</v>
      </c>
      <c r="H100" s="10"/>
      <c r="I100" s="10"/>
      <c r="J100" s="10"/>
      <c r="K100" s="10"/>
      <c r="L100" s="10"/>
      <c r="M100" s="6">
        <v>0</v>
      </c>
      <c r="N100" s="6">
        <f>N101</f>
        <v>296300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7">
        <v>0</v>
      </c>
      <c r="AG100" s="6">
        <v>0</v>
      </c>
    </row>
    <row r="101" spans="1:33" ht="63.75" outlineLevel="3">
      <c r="A101" s="16">
        <v>86</v>
      </c>
      <c r="B101" s="11" t="s">
        <v>344</v>
      </c>
      <c r="C101" s="5" t="s">
        <v>1</v>
      </c>
      <c r="D101" s="5" t="s">
        <v>60</v>
      </c>
      <c r="E101" s="5" t="s">
        <v>61</v>
      </c>
      <c r="F101" s="5" t="s">
        <v>4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f>N102</f>
        <v>296300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38.25" outlineLevel="4">
      <c r="A102" s="16">
        <v>87</v>
      </c>
      <c r="B102" s="11" t="s">
        <v>345</v>
      </c>
      <c r="C102" s="5" t="s">
        <v>1</v>
      </c>
      <c r="D102" s="5" t="s">
        <v>60</v>
      </c>
      <c r="E102" s="5" t="s">
        <v>62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N103+N105</f>
        <v>296300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51" outlineLevel="4">
      <c r="A103" s="16">
        <v>88</v>
      </c>
      <c r="B103" s="11" t="s">
        <v>383</v>
      </c>
      <c r="C103" s="5" t="s">
        <v>1</v>
      </c>
      <c r="D103" s="5" t="s">
        <v>60</v>
      </c>
      <c r="E103" s="5" t="s">
        <v>110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f>N104</f>
        <v>74000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3"/>
      <c r="AG103" s="12"/>
    </row>
    <row r="104" spans="1:33" ht="38.25" outlineLevel="4">
      <c r="A104" s="16">
        <v>89</v>
      </c>
      <c r="B104" s="11" t="s">
        <v>295</v>
      </c>
      <c r="C104" s="5" t="s">
        <v>1</v>
      </c>
      <c r="D104" s="5" t="s">
        <v>60</v>
      </c>
      <c r="E104" s="5" t="s">
        <v>110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f>74000</f>
        <v>74000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3"/>
      <c r="AG104" s="12"/>
    </row>
    <row r="105" spans="1:33" ht="51" outlineLevel="5">
      <c r="A105" s="16">
        <v>90</v>
      </c>
      <c r="B105" s="11" t="s">
        <v>346</v>
      </c>
      <c r="C105" s="5" t="s">
        <v>1</v>
      </c>
      <c r="D105" s="5" t="s">
        <v>60</v>
      </c>
      <c r="E105" s="5" t="s">
        <v>63</v>
      </c>
      <c r="F105" s="5" t="s">
        <v>4</v>
      </c>
      <c r="G105" s="5" t="s">
        <v>4</v>
      </c>
      <c r="H105" s="5"/>
      <c r="I105" s="5"/>
      <c r="J105" s="5"/>
      <c r="K105" s="5"/>
      <c r="L105" s="5"/>
      <c r="M105" s="12">
        <v>0</v>
      </c>
      <c r="N105" s="12">
        <f>N106</f>
        <v>222300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3">
        <v>0</v>
      </c>
      <c r="AG105" s="12">
        <v>0</v>
      </c>
    </row>
    <row r="106" spans="1:33" ht="38.25" outlineLevel="6">
      <c r="A106" s="16">
        <v>91</v>
      </c>
      <c r="B106" s="11" t="s">
        <v>295</v>
      </c>
      <c r="C106" s="5" t="s">
        <v>1</v>
      </c>
      <c r="D106" s="5" t="s">
        <v>60</v>
      </c>
      <c r="E106" s="5" t="s">
        <v>63</v>
      </c>
      <c r="F106" s="5" t="s">
        <v>13</v>
      </c>
      <c r="G106" s="5" t="s">
        <v>4</v>
      </c>
      <c r="H106" s="5"/>
      <c r="I106" s="5"/>
      <c r="J106" s="5"/>
      <c r="K106" s="5"/>
      <c r="L106" s="5"/>
      <c r="M106" s="12">
        <v>0</v>
      </c>
      <c r="N106" s="12">
        <v>222300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3">
        <v>0</v>
      </c>
      <c r="AG106" s="12">
        <v>0</v>
      </c>
    </row>
    <row r="107" spans="1:33" s="9" customFormat="1" ht="12.75" outlineLevel="2">
      <c r="A107" s="16">
        <v>92</v>
      </c>
      <c r="B107" s="4" t="s">
        <v>250</v>
      </c>
      <c r="C107" s="10" t="s">
        <v>1</v>
      </c>
      <c r="D107" s="10" t="s">
        <v>64</v>
      </c>
      <c r="E107" s="10" t="s">
        <v>3</v>
      </c>
      <c r="F107" s="10" t="s">
        <v>4</v>
      </c>
      <c r="G107" s="10" t="s">
        <v>4</v>
      </c>
      <c r="H107" s="10"/>
      <c r="I107" s="10"/>
      <c r="J107" s="10"/>
      <c r="K107" s="10"/>
      <c r="L107" s="10"/>
      <c r="M107" s="6">
        <v>0</v>
      </c>
      <c r="N107" s="6">
        <f>N108</f>
        <v>9954000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7">
        <v>0</v>
      </c>
      <c r="AG107" s="6">
        <v>0</v>
      </c>
    </row>
    <row r="108" spans="1:33" ht="51" outlineLevel="3">
      <c r="A108" s="16">
        <v>93</v>
      </c>
      <c r="B108" s="11" t="s">
        <v>347</v>
      </c>
      <c r="C108" s="5" t="s">
        <v>1</v>
      </c>
      <c r="D108" s="5" t="s">
        <v>64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</f>
        <v>9954000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38.25" outlineLevel="4">
      <c r="A109" s="16">
        <v>94</v>
      </c>
      <c r="B109" s="11" t="s">
        <v>348</v>
      </c>
      <c r="C109" s="5" t="s">
        <v>1</v>
      </c>
      <c r="D109" s="5" t="s">
        <v>64</v>
      </c>
      <c r="E109" s="5" t="s">
        <v>66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N110+N112+N114</f>
        <v>9954000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25.5" outlineLevel="5">
      <c r="A110" s="16">
        <v>95</v>
      </c>
      <c r="B110" s="11" t="s">
        <v>349</v>
      </c>
      <c r="C110" s="5" t="s">
        <v>1</v>
      </c>
      <c r="D110" s="5" t="s">
        <v>64</v>
      </c>
      <c r="E110" s="5" t="s">
        <v>67</v>
      </c>
      <c r="F110" s="5" t="s">
        <v>4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f>N111</f>
        <v>9654000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ht="51.75" customHeight="1" outlineLevel="6">
      <c r="A111" s="16">
        <v>96</v>
      </c>
      <c r="B111" s="11" t="s">
        <v>305</v>
      </c>
      <c r="C111" s="5" t="s">
        <v>1</v>
      </c>
      <c r="D111" s="5" t="s">
        <v>64</v>
      </c>
      <c r="E111" s="5" t="s">
        <v>67</v>
      </c>
      <c r="F111" s="5" t="s">
        <v>68</v>
      </c>
      <c r="G111" s="5" t="s">
        <v>4</v>
      </c>
      <c r="H111" s="5"/>
      <c r="I111" s="5"/>
      <c r="J111" s="5"/>
      <c r="K111" s="5"/>
      <c r="L111" s="5"/>
      <c r="M111" s="12">
        <v>0</v>
      </c>
      <c r="N111" s="12">
        <v>9654000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3">
        <v>0</v>
      </c>
      <c r="AG111" s="12">
        <v>0</v>
      </c>
    </row>
    <row r="112" spans="1:33" ht="25.5" outlineLevel="5">
      <c r="A112" s="16">
        <v>97</v>
      </c>
      <c r="B112" s="11" t="s">
        <v>350</v>
      </c>
      <c r="C112" s="5" t="s">
        <v>1</v>
      </c>
      <c r="D112" s="5" t="s">
        <v>64</v>
      </c>
      <c r="E112" s="5" t="s">
        <v>69</v>
      </c>
      <c r="F112" s="5" t="s">
        <v>4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f>N113</f>
        <v>100000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51.75" customHeight="1" outlineLevel="6">
      <c r="A113" s="16">
        <v>98</v>
      </c>
      <c r="B113" s="11" t="s">
        <v>305</v>
      </c>
      <c r="C113" s="5" t="s">
        <v>1</v>
      </c>
      <c r="D113" s="5" t="s">
        <v>64</v>
      </c>
      <c r="E113" s="5" t="s">
        <v>69</v>
      </c>
      <c r="F113" s="5" t="s">
        <v>68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v>100000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12.75" outlineLevel="5">
      <c r="A114" s="16">
        <v>99</v>
      </c>
      <c r="B114" s="11" t="s">
        <v>351</v>
      </c>
      <c r="C114" s="5" t="s">
        <v>1</v>
      </c>
      <c r="D114" s="5" t="s">
        <v>64</v>
      </c>
      <c r="E114" s="5" t="s">
        <v>70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200000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53.25" customHeight="1" outlineLevel="6">
      <c r="A115" s="16">
        <v>100</v>
      </c>
      <c r="B115" s="11" t="s">
        <v>305</v>
      </c>
      <c r="C115" s="5" t="s">
        <v>1</v>
      </c>
      <c r="D115" s="5" t="s">
        <v>64</v>
      </c>
      <c r="E115" s="5" t="s">
        <v>70</v>
      </c>
      <c r="F115" s="5" t="s">
        <v>68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v>200000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s="9" customFormat="1" ht="12.75" outlineLevel="2">
      <c r="A116" s="16">
        <v>101</v>
      </c>
      <c r="B116" s="4" t="s">
        <v>251</v>
      </c>
      <c r="C116" s="10" t="s">
        <v>1</v>
      </c>
      <c r="D116" s="10" t="s">
        <v>71</v>
      </c>
      <c r="E116" s="10" t="s">
        <v>3</v>
      </c>
      <c r="F116" s="10" t="s">
        <v>4</v>
      </c>
      <c r="G116" s="10" t="s">
        <v>4</v>
      </c>
      <c r="H116" s="10"/>
      <c r="I116" s="10"/>
      <c r="J116" s="10"/>
      <c r="K116" s="10"/>
      <c r="L116" s="10"/>
      <c r="M116" s="6">
        <v>0</v>
      </c>
      <c r="N116" s="6">
        <f>N117</f>
        <v>25415793.58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7">
        <v>0</v>
      </c>
      <c r="AG116" s="6">
        <v>0</v>
      </c>
    </row>
    <row r="117" spans="1:33" ht="51" outlineLevel="3">
      <c r="A117" s="16">
        <v>102</v>
      </c>
      <c r="B117" s="11" t="s">
        <v>347</v>
      </c>
      <c r="C117" s="5" t="s">
        <v>1</v>
      </c>
      <c r="D117" s="5" t="s">
        <v>71</v>
      </c>
      <c r="E117" s="5" t="s">
        <v>65</v>
      </c>
      <c r="F117" s="5" t="s">
        <v>4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f>N118</f>
        <v>25415793.58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38.25" outlineLevel="4">
      <c r="A118" s="16">
        <v>103</v>
      </c>
      <c r="B118" s="11" t="s">
        <v>352</v>
      </c>
      <c r="C118" s="5" t="s">
        <v>1</v>
      </c>
      <c r="D118" s="5" t="s">
        <v>71</v>
      </c>
      <c r="E118" s="5" t="s">
        <v>72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N119+N121+N123+N125+N127</f>
        <v>25415793.58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38.25" outlineLevel="4">
      <c r="A119" s="16">
        <v>104</v>
      </c>
      <c r="B119" s="11" t="s">
        <v>498</v>
      </c>
      <c r="C119" s="5" t="s">
        <v>1</v>
      </c>
      <c r="D119" s="5" t="s">
        <v>71</v>
      </c>
      <c r="E119" s="5" t="s">
        <v>499</v>
      </c>
      <c r="F119" s="5" t="s">
        <v>4</v>
      </c>
      <c r="G119" s="5"/>
      <c r="H119" s="5"/>
      <c r="I119" s="5"/>
      <c r="J119" s="5"/>
      <c r="K119" s="12"/>
      <c r="L119" s="12">
        <f>L120</f>
        <v>700000</v>
      </c>
      <c r="M119" s="12"/>
      <c r="N119" s="12">
        <f>N120</f>
        <v>700000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3"/>
      <c r="AG119" s="12"/>
    </row>
    <row r="120" spans="1:33" ht="38.25" outlineLevel="4">
      <c r="A120" s="16">
        <v>105</v>
      </c>
      <c r="B120" s="11" t="s">
        <v>295</v>
      </c>
      <c r="C120" s="5" t="s">
        <v>1</v>
      </c>
      <c r="D120" s="5" t="s">
        <v>71</v>
      </c>
      <c r="E120" s="5" t="s">
        <v>499</v>
      </c>
      <c r="F120" s="5" t="s">
        <v>13</v>
      </c>
      <c r="G120" s="5"/>
      <c r="H120" s="5"/>
      <c r="I120" s="5"/>
      <c r="J120" s="5"/>
      <c r="K120" s="12"/>
      <c r="L120" s="12">
        <v>700000</v>
      </c>
      <c r="M120" s="12"/>
      <c r="N120" s="12">
        <v>700000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3"/>
      <c r="AG120" s="12"/>
    </row>
    <row r="121" spans="1:33" ht="25.5" outlineLevel="5">
      <c r="A121" s="16">
        <v>106</v>
      </c>
      <c r="B121" s="11" t="s">
        <v>353</v>
      </c>
      <c r="C121" s="5" t="s">
        <v>1</v>
      </c>
      <c r="D121" s="5" t="s">
        <v>71</v>
      </c>
      <c r="E121" s="5" t="s">
        <v>73</v>
      </c>
      <c r="F121" s="5" t="s">
        <v>4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N122</f>
        <v>987170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6">
      <c r="A122" s="16">
        <v>107</v>
      </c>
      <c r="B122" s="11" t="s">
        <v>295</v>
      </c>
      <c r="C122" s="5" t="s">
        <v>1</v>
      </c>
      <c r="D122" s="5" t="s">
        <v>71</v>
      </c>
      <c r="E122" s="5" t="s">
        <v>73</v>
      </c>
      <c r="F122" s="5" t="s">
        <v>13</v>
      </c>
      <c r="G122" s="5" t="s">
        <v>4</v>
      </c>
      <c r="H122" s="5"/>
      <c r="I122" s="5"/>
      <c r="J122" s="5"/>
      <c r="K122" s="5"/>
      <c r="L122" s="5"/>
      <c r="M122" s="12">
        <v>0</v>
      </c>
      <c r="N122" s="12">
        <f>954000+70470+700000-700000-37000-300</f>
        <v>987170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3">
        <v>0</v>
      </c>
      <c r="AG122" s="12">
        <v>0</v>
      </c>
    </row>
    <row r="123" spans="1:33" ht="38.25" outlineLevel="6">
      <c r="A123" s="16">
        <v>108</v>
      </c>
      <c r="B123" s="11" t="s">
        <v>473</v>
      </c>
      <c r="C123" s="5" t="s">
        <v>1</v>
      </c>
      <c r="D123" s="5" t="s">
        <v>71</v>
      </c>
      <c r="E123" s="5" t="s">
        <v>474</v>
      </c>
      <c r="F123" s="5" t="s">
        <v>4</v>
      </c>
      <c r="G123" s="5"/>
      <c r="H123" s="5"/>
      <c r="I123" s="5"/>
      <c r="J123" s="5"/>
      <c r="K123" s="12"/>
      <c r="L123" s="12">
        <f>L124</f>
        <v>18000000</v>
      </c>
      <c r="M123" s="12"/>
      <c r="N123" s="12">
        <f>N124</f>
        <v>18000000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2"/>
    </row>
    <row r="124" spans="1:33" ht="38.25" outlineLevel="6">
      <c r="A124" s="16">
        <v>109</v>
      </c>
      <c r="B124" s="11" t="s">
        <v>295</v>
      </c>
      <c r="C124" s="5" t="s">
        <v>1</v>
      </c>
      <c r="D124" s="5" t="s">
        <v>71</v>
      </c>
      <c r="E124" s="5" t="s">
        <v>474</v>
      </c>
      <c r="F124" s="5" t="s">
        <v>13</v>
      </c>
      <c r="G124" s="5"/>
      <c r="H124" s="5"/>
      <c r="I124" s="5"/>
      <c r="J124" s="5"/>
      <c r="K124" s="12"/>
      <c r="L124" s="12">
        <v>18000000</v>
      </c>
      <c r="M124" s="12"/>
      <c r="N124" s="12">
        <v>18000000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"/>
      <c r="AG124" s="12"/>
    </row>
    <row r="125" spans="1:33" ht="25.5" outlineLevel="5">
      <c r="A125" s="16">
        <v>110</v>
      </c>
      <c r="B125" s="11" t="s">
        <v>354</v>
      </c>
      <c r="C125" s="5" t="s">
        <v>1</v>
      </c>
      <c r="D125" s="5" t="s">
        <v>71</v>
      </c>
      <c r="E125" s="5" t="s">
        <v>74</v>
      </c>
      <c r="F125" s="5" t="s">
        <v>4</v>
      </c>
      <c r="G125" s="5" t="s">
        <v>4</v>
      </c>
      <c r="H125" s="5"/>
      <c r="I125" s="5"/>
      <c r="J125" s="5"/>
      <c r="K125" s="5"/>
      <c r="L125" s="5"/>
      <c r="M125" s="12">
        <v>0</v>
      </c>
      <c r="N125" s="12">
        <f>N126</f>
        <v>4548793.58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3">
        <v>0</v>
      </c>
      <c r="AG125" s="12">
        <v>0</v>
      </c>
    </row>
    <row r="126" spans="1:33" ht="38.25" outlineLevel="6">
      <c r="A126" s="16">
        <v>111</v>
      </c>
      <c r="B126" s="11" t="s">
        <v>295</v>
      </c>
      <c r="C126" s="5" t="s">
        <v>1</v>
      </c>
      <c r="D126" s="5" t="s">
        <v>71</v>
      </c>
      <c r="E126" s="5" t="s">
        <v>74</v>
      </c>
      <c r="F126" s="5" t="s">
        <v>13</v>
      </c>
      <c r="G126" s="5" t="s">
        <v>4</v>
      </c>
      <c r="H126" s="5"/>
      <c r="I126" s="5"/>
      <c r="J126" s="5"/>
      <c r="K126" s="5"/>
      <c r="L126" s="5"/>
      <c r="M126" s="12">
        <v>0</v>
      </c>
      <c r="N126" s="12">
        <f>1327000+500000+2900000-150000-28206.42</f>
        <v>4548793.58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2">
        <v>0</v>
      </c>
    </row>
    <row r="127" spans="1:33" ht="25.5" outlineLevel="5">
      <c r="A127" s="16">
        <v>112</v>
      </c>
      <c r="B127" s="11" t="s">
        <v>355</v>
      </c>
      <c r="C127" s="5" t="s">
        <v>1</v>
      </c>
      <c r="D127" s="5" t="s">
        <v>71</v>
      </c>
      <c r="E127" s="5" t="s">
        <v>75</v>
      </c>
      <c r="F127" s="5" t="s">
        <v>4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N128</f>
        <v>1179830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ht="38.25" outlineLevel="6">
      <c r="A128" s="16">
        <v>113</v>
      </c>
      <c r="B128" s="11" t="s">
        <v>295</v>
      </c>
      <c r="C128" s="5" t="s">
        <v>1</v>
      </c>
      <c r="D128" s="5" t="s">
        <v>71</v>
      </c>
      <c r="E128" s="5" t="s">
        <v>75</v>
      </c>
      <c r="F128" s="5" t="s">
        <v>13</v>
      </c>
      <c r="G128" s="5" t="s">
        <v>4</v>
      </c>
      <c r="H128" s="5"/>
      <c r="I128" s="5"/>
      <c r="J128" s="5"/>
      <c r="K128" s="5"/>
      <c r="L128" s="5"/>
      <c r="M128" s="12">
        <v>0</v>
      </c>
      <c r="N128" s="12">
        <f>3250000-70470-700000-1300000+300</f>
        <v>1179830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3">
        <v>0</v>
      </c>
      <c r="AG128" s="12">
        <v>0</v>
      </c>
    </row>
    <row r="129" spans="1:33" s="9" customFormat="1" ht="12.75" outlineLevel="2">
      <c r="A129" s="16">
        <v>114</v>
      </c>
      <c r="B129" s="4" t="s">
        <v>252</v>
      </c>
      <c r="C129" s="10" t="s">
        <v>1</v>
      </c>
      <c r="D129" s="10" t="s">
        <v>76</v>
      </c>
      <c r="E129" s="10" t="s">
        <v>3</v>
      </c>
      <c r="F129" s="10" t="s">
        <v>4</v>
      </c>
      <c r="G129" s="10" t="s">
        <v>4</v>
      </c>
      <c r="H129" s="10"/>
      <c r="I129" s="10"/>
      <c r="J129" s="10"/>
      <c r="K129" s="10"/>
      <c r="L129" s="10"/>
      <c r="M129" s="6">
        <v>0</v>
      </c>
      <c r="N129" s="6">
        <f>N130</f>
        <v>174746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7">
        <v>0</v>
      </c>
      <c r="AG129" s="6">
        <v>0</v>
      </c>
    </row>
    <row r="130" spans="1:33" ht="51" outlineLevel="3">
      <c r="A130" s="16">
        <v>115</v>
      </c>
      <c r="B130" s="11" t="s">
        <v>347</v>
      </c>
      <c r="C130" s="5" t="s">
        <v>1</v>
      </c>
      <c r="D130" s="5" t="s">
        <v>76</v>
      </c>
      <c r="E130" s="5" t="s">
        <v>65</v>
      </c>
      <c r="F130" s="5" t="s">
        <v>4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N131</f>
        <v>174746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3" ht="25.5" outlineLevel="4">
      <c r="A131" s="16">
        <v>116</v>
      </c>
      <c r="B131" s="11" t="s">
        <v>356</v>
      </c>
      <c r="C131" s="5" t="s">
        <v>1</v>
      </c>
      <c r="D131" s="5" t="s">
        <v>76</v>
      </c>
      <c r="E131" s="5" t="s">
        <v>77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N132+N134</f>
        <v>174746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</row>
    <row r="132" spans="1:35" ht="25.5" outlineLevel="5">
      <c r="A132" s="16">
        <v>117</v>
      </c>
      <c r="B132" s="11" t="s">
        <v>357</v>
      </c>
      <c r="C132" s="5" t="s">
        <v>1</v>
      </c>
      <c r="D132" s="5" t="s">
        <v>76</v>
      </c>
      <c r="E132" s="5" t="s">
        <v>78</v>
      </c>
      <c r="F132" s="5" t="s">
        <v>4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N133</f>
        <v>99426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  <c r="AH132" s="25"/>
      <c r="AI132" s="25"/>
    </row>
    <row r="133" spans="1:35" ht="38.25" outlineLevel="6">
      <c r="A133" s="16">
        <v>118</v>
      </c>
      <c r="B133" s="11" t="s">
        <v>295</v>
      </c>
      <c r="C133" s="5" t="s">
        <v>1</v>
      </c>
      <c r="D133" s="5" t="s">
        <v>76</v>
      </c>
      <c r="E133" s="5" t="s">
        <v>78</v>
      </c>
      <c r="F133" s="5" t="s">
        <v>13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60000+23400+16026</f>
        <v>99426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  <c r="AH133" s="25"/>
      <c r="AI133" s="25"/>
    </row>
    <row r="134" spans="1:33" ht="25.5" outlineLevel="5">
      <c r="A134" s="16">
        <v>119</v>
      </c>
      <c r="B134" s="11" t="s">
        <v>358</v>
      </c>
      <c r="C134" s="5" t="s">
        <v>1</v>
      </c>
      <c r="D134" s="5" t="s">
        <v>76</v>
      </c>
      <c r="E134" s="5" t="s">
        <v>79</v>
      </c>
      <c r="F134" s="5" t="s">
        <v>4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N135</f>
        <v>75320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ht="38.25" outlineLevel="6">
      <c r="A135" s="16">
        <v>120</v>
      </c>
      <c r="B135" s="11" t="s">
        <v>295</v>
      </c>
      <c r="C135" s="5" t="s">
        <v>1</v>
      </c>
      <c r="D135" s="5" t="s">
        <v>76</v>
      </c>
      <c r="E135" s="5" t="s">
        <v>79</v>
      </c>
      <c r="F135" s="5" t="s">
        <v>13</v>
      </c>
      <c r="G135" s="5" t="s">
        <v>4</v>
      </c>
      <c r="H135" s="5"/>
      <c r="I135" s="5"/>
      <c r="J135" s="5"/>
      <c r="K135" s="5"/>
      <c r="L135" s="5"/>
      <c r="M135" s="12">
        <v>0</v>
      </c>
      <c r="N135" s="12">
        <f>60000+15320</f>
        <v>75320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3">
        <v>0</v>
      </c>
      <c r="AG135" s="12">
        <v>0</v>
      </c>
    </row>
    <row r="136" spans="1:33" s="9" customFormat="1" ht="25.5" outlineLevel="2">
      <c r="A136" s="16">
        <v>121</v>
      </c>
      <c r="B136" s="4" t="s">
        <v>253</v>
      </c>
      <c r="C136" s="10" t="s">
        <v>1</v>
      </c>
      <c r="D136" s="10" t="s">
        <v>80</v>
      </c>
      <c r="E136" s="10" t="s">
        <v>3</v>
      </c>
      <c r="F136" s="10" t="s">
        <v>4</v>
      </c>
      <c r="G136" s="10" t="s">
        <v>4</v>
      </c>
      <c r="H136" s="10"/>
      <c r="I136" s="10"/>
      <c r="J136" s="10"/>
      <c r="K136" s="10"/>
      <c r="L136" s="10"/>
      <c r="M136" s="6">
        <v>0</v>
      </c>
      <c r="N136" s="6">
        <f>N137+N142+N152+N156</f>
        <v>1534180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7">
        <v>0</v>
      </c>
      <c r="AG136" s="6">
        <v>0</v>
      </c>
    </row>
    <row r="137" spans="1:33" ht="89.25" outlineLevel="3">
      <c r="A137" s="16">
        <v>122</v>
      </c>
      <c r="B137" s="11" t="s">
        <v>359</v>
      </c>
      <c r="C137" s="5" t="s">
        <v>1</v>
      </c>
      <c r="D137" s="5" t="s">
        <v>80</v>
      </c>
      <c r="E137" s="5" t="s">
        <v>81</v>
      </c>
      <c r="F137" s="5" t="s">
        <v>4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N138+N140</f>
        <v>356800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3" ht="25.5" outlineLevel="5">
      <c r="A138" s="16">
        <v>123</v>
      </c>
      <c r="B138" s="11" t="s">
        <v>360</v>
      </c>
      <c r="C138" s="5" t="s">
        <v>1</v>
      </c>
      <c r="D138" s="5" t="s">
        <v>80</v>
      </c>
      <c r="E138" s="5" t="s">
        <v>82</v>
      </c>
      <c r="F138" s="5" t="s">
        <v>4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N139</f>
        <v>170400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</row>
    <row r="139" spans="1:33" ht="38.25" outlineLevel="6">
      <c r="A139" s="16">
        <v>124</v>
      </c>
      <c r="B139" s="11" t="s">
        <v>295</v>
      </c>
      <c r="C139" s="5" t="s">
        <v>1</v>
      </c>
      <c r="D139" s="5" t="s">
        <v>80</v>
      </c>
      <c r="E139" s="5" t="s">
        <v>82</v>
      </c>
      <c r="F139" s="5" t="s">
        <v>13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f>200000-29600</f>
        <v>170400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</row>
    <row r="140" spans="1:33" ht="25.5" outlineLevel="6">
      <c r="A140" s="16">
        <v>125</v>
      </c>
      <c r="B140" s="11" t="s">
        <v>486</v>
      </c>
      <c r="C140" s="5" t="s">
        <v>1</v>
      </c>
      <c r="D140" s="5" t="s">
        <v>80</v>
      </c>
      <c r="E140" s="5" t="s">
        <v>487</v>
      </c>
      <c r="F140" s="5" t="s">
        <v>4</v>
      </c>
      <c r="G140" s="5"/>
      <c r="H140" s="5"/>
      <c r="I140" s="5"/>
      <c r="J140" s="5"/>
      <c r="K140" s="5"/>
      <c r="L140" s="5"/>
      <c r="M140" s="12"/>
      <c r="N140" s="12">
        <f>N141</f>
        <v>186400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3"/>
      <c r="AG140" s="12"/>
    </row>
    <row r="141" spans="1:33" ht="38.25" outlineLevel="6">
      <c r="A141" s="16">
        <v>126</v>
      </c>
      <c r="B141" s="11" t="s">
        <v>295</v>
      </c>
      <c r="C141" s="5" t="s">
        <v>1</v>
      </c>
      <c r="D141" s="5" t="s">
        <v>80</v>
      </c>
      <c r="E141" s="5" t="s">
        <v>487</v>
      </c>
      <c r="F141" s="5" t="s">
        <v>13</v>
      </c>
      <c r="G141" s="5"/>
      <c r="H141" s="5"/>
      <c r="I141" s="5"/>
      <c r="J141" s="5"/>
      <c r="K141" s="5"/>
      <c r="L141" s="5"/>
      <c r="M141" s="12"/>
      <c r="N141" s="12">
        <v>186400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3"/>
      <c r="AG141" s="12"/>
    </row>
    <row r="142" spans="1:33" ht="63.75" outlineLevel="3">
      <c r="A142" s="16">
        <v>127</v>
      </c>
      <c r="B142" s="11" t="s">
        <v>309</v>
      </c>
      <c r="C142" s="5" t="s">
        <v>1</v>
      </c>
      <c r="D142" s="5" t="s">
        <v>80</v>
      </c>
      <c r="E142" s="5" t="s">
        <v>7</v>
      </c>
      <c r="F142" s="5" t="s">
        <v>4</v>
      </c>
      <c r="G142" s="5" t="s">
        <v>4</v>
      </c>
      <c r="H142" s="5"/>
      <c r="I142" s="5"/>
      <c r="J142" s="5"/>
      <c r="K142" s="5"/>
      <c r="L142" s="5"/>
      <c r="M142" s="12">
        <v>0</v>
      </c>
      <c r="N142" s="12">
        <f>N143</f>
        <v>1138280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3">
        <v>0</v>
      </c>
      <c r="AG142" s="12">
        <v>0</v>
      </c>
    </row>
    <row r="143" spans="1:33" ht="38.25" outlineLevel="4">
      <c r="A143" s="16">
        <v>128</v>
      </c>
      <c r="B143" s="11" t="s">
        <v>361</v>
      </c>
      <c r="C143" s="5" t="s">
        <v>1</v>
      </c>
      <c r="D143" s="5" t="s">
        <v>80</v>
      </c>
      <c r="E143" s="5" t="s">
        <v>83</v>
      </c>
      <c r="F143" s="5" t="s">
        <v>4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f>N144+N146+N150+N148</f>
        <v>1138280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38.25" outlineLevel="5">
      <c r="A144" s="16">
        <v>129</v>
      </c>
      <c r="B144" s="11" t="s">
        <v>362</v>
      </c>
      <c r="C144" s="5" t="s">
        <v>1</v>
      </c>
      <c r="D144" s="5" t="s">
        <v>80</v>
      </c>
      <c r="E144" s="5" t="s">
        <v>84</v>
      </c>
      <c r="F144" s="5" t="s">
        <v>4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N145</f>
        <v>300000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9.75" customHeight="1" outlineLevel="6">
      <c r="A145" s="16">
        <v>130</v>
      </c>
      <c r="B145" s="11" t="s">
        <v>303</v>
      </c>
      <c r="C145" s="5" t="s">
        <v>1</v>
      </c>
      <c r="D145" s="5" t="s">
        <v>80</v>
      </c>
      <c r="E145" s="5" t="s">
        <v>84</v>
      </c>
      <c r="F145" s="5" t="s">
        <v>50</v>
      </c>
      <c r="G145" s="5" t="s">
        <v>4</v>
      </c>
      <c r="H145" s="5"/>
      <c r="I145" s="5"/>
      <c r="J145" s="5"/>
      <c r="K145" s="5"/>
      <c r="L145" s="5"/>
      <c r="M145" s="12">
        <v>0</v>
      </c>
      <c r="N145" s="12">
        <f>100000+200000</f>
        <v>300000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3">
        <v>0</v>
      </c>
      <c r="AG145" s="12">
        <v>0</v>
      </c>
    </row>
    <row r="146" spans="1:33" ht="39.75" customHeight="1" outlineLevel="6">
      <c r="A146" s="16">
        <v>131</v>
      </c>
      <c r="B146" s="11" t="s">
        <v>484</v>
      </c>
      <c r="C146" s="5" t="s">
        <v>1</v>
      </c>
      <c r="D146" s="5" t="s">
        <v>80</v>
      </c>
      <c r="E146" s="5" t="s">
        <v>485</v>
      </c>
      <c r="F146" s="5" t="s">
        <v>4</v>
      </c>
      <c r="G146" s="5"/>
      <c r="H146" s="5"/>
      <c r="I146" s="5"/>
      <c r="J146" s="5"/>
      <c r="K146" s="5"/>
      <c r="L146" s="5"/>
      <c r="M146" s="12"/>
      <c r="N146" s="12">
        <f>N147</f>
        <v>647160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3"/>
      <c r="AG146" s="12"/>
    </row>
    <row r="147" spans="1:33" ht="39.75" customHeight="1" outlineLevel="6">
      <c r="A147" s="16">
        <v>132</v>
      </c>
      <c r="B147" s="11" t="s">
        <v>303</v>
      </c>
      <c r="C147" s="5" t="s">
        <v>1</v>
      </c>
      <c r="D147" s="5" t="s">
        <v>80</v>
      </c>
      <c r="E147" s="5" t="s">
        <v>485</v>
      </c>
      <c r="F147" s="5" t="s">
        <v>50</v>
      </c>
      <c r="G147" s="5"/>
      <c r="H147" s="5"/>
      <c r="I147" s="5"/>
      <c r="J147" s="5"/>
      <c r="K147" s="5"/>
      <c r="L147" s="5"/>
      <c r="M147" s="12"/>
      <c r="N147" s="12">
        <f>600000+47160</f>
        <v>647160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3"/>
      <c r="AG147" s="12"/>
    </row>
    <row r="148" spans="1:33" ht="51.75" customHeight="1" outlineLevel="6">
      <c r="A148" s="16">
        <v>133</v>
      </c>
      <c r="B148" s="11" t="s">
        <v>527</v>
      </c>
      <c r="C148" s="5" t="s">
        <v>1</v>
      </c>
      <c r="D148" s="5" t="s">
        <v>80</v>
      </c>
      <c r="E148" s="5" t="s">
        <v>528</v>
      </c>
      <c r="F148" s="5" t="s">
        <v>4</v>
      </c>
      <c r="G148" s="5"/>
      <c r="H148" s="5"/>
      <c r="I148" s="5"/>
      <c r="J148" s="5"/>
      <c r="K148" s="5"/>
      <c r="L148" s="5"/>
      <c r="M148" s="12"/>
      <c r="N148" s="12">
        <f>N149</f>
        <v>188640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3"/>
      <c r="AG148" s="12"/>
    </row>
    <row r="149" spans="1:33" ht="39.75" customHeight="1" outlineLevel="6">
      <c r="A149" s="16">
        <v>134</v>
      </c>
      <c r="B149" s="11" t="s">
        <v>303</v>
      </c>
      <c r="C149" s="5" t="s">
        <v>1</v>
      </c>
      <c r="D149" s="5" t="s">
        <v>80</v>
      </c>
      <c r="E149" s="5" t="s">
        <v>528</v>
      </c>
      <c r="F149" s="5" t="s">
        <v>50</v>
      </c>
      <c r="G149" s="5"/>
      <c r="H149" s="5"/>
      <c r="I149" s="5"/>
      <c r="J149" s="5"/>
      <c r="K149" s="5"/>
      <c r="L149" s="5"/>
      <c r="M149" s="12"/>
      <c r="N149" s="12">
        <v>188640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3"/>
      <c r="AG149" s="12"/>
    </row>
    <row r="150" spans="1:33" ht="39.75" customHeight="1" outlineLevel="6">
      <c r="A150" s="16">
        <v>135</v>
      </c>
      <c r="B150" s="11" t="s">
        <v>514</v>
      </c>
      <c r="C150" s="5" t="s">
        <v>1</v>
      </c>
      <c r="D150" s="5" t="s">
        <v>80</v>
      </c>
      <c r="E150" s="5" t="s">
        <v>526</v>
      </c>
      <c r="F150" s="5" t="s">
        <v>4</v>
      </c>
      <c r="G150" s="5"/>
      <c r="H150" s="5"/>
      <c r="I150" s="5"/>
      <c r="J150" s="5"/>
      <c r="K150" s="12"/>
      <c r="L150" s="12">
        <f>L151</f>
        <v>2480</v>
      </c>
      <c r="M150" s="12"/>
      <c r="N150" s="12">
        <f>N151</f>
        <v>2480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39.75" customHeight="1" outlineLevel="6">
      <c r="A151" s="16">
        <v>136</v>
      </c>
      <c r="B151" s="11" t="s">
        <v>303</v>
      </c>
      <c r="C151" s="5" t="s">
        <v>1</v>
      </c>
      <c r="D151" s="5" t="s">
        <v>80</v>
      </c>
      <c r="E151" s="5" t="s">
        <v>526</v>
      </c>
      <c r="F151" s="5" t="s">
        <v>50</v>
      </c>
      <c r="G151" s="5"/>
      <c r="H151" s="5"/>
      <c r="I151" s="5"/>
      <c r="J151" s="5"/>
      <c r="K151" s="12"/>
      <c r="L151" s="12">
        <v>2480</v>
      </c>
      <c r="M151" s="12"/>
      <c r="N151" s="12">
        <v>2480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3"/>
      <c r="AG151" s="12"/>
    </row>
    <row r="152" spans="1:33" ht="51" outlineLevel="3">
      <c r="A152" s="16">
        <v>137</v>
      </c>
      <c r="B152" s="11" t="s">
        <v>347</v>
      </c>
      <c r="C152" s="5" t="s">
        <v>1</v>
      </c>
      <c r="D152" s="5" t="s">
        <v>80</v>
      </c>
      <c r="E152" s="5" t="s">
        <v>65</v>
      </c>
      <c r="F152" s="5" t="s">
        <v>4</v>
      </c>
      <c r="G152" s="5" t="s">
        <v>4</v>
      </c>
      <c r="H152" s="5"/>
      <c r="I152" s="5"/>
      <c r="J152" s="5"/>
      <c r="K152" s="5"/>
      <c r="L152" s="5"/>
      <c r="M152" s="12">
        <v>0</v>
      </c>
      <c r="N152" s="12">
        <f>N153</f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3">
        <v>0</v>
      </c>
      <c r="AG152" s="12">
        <v>0</v>
      </c>
    </row>
    <row r="153" spans="1:33" ht="38.25" outlineLevel="4">
      <c r="A153" s="16">
        <v>138</v>
      </c>
      <c r="B153" s="11" t="s">
        <v>348</v>
      </c>
      <c r="C153" s="5" t="s">
        <v>1</v>
      </c>
      <c r="D153" s="5" t="s">
        <v>80</v>
      </c>
      <c r="E153" s="5" t="s">
        <v>66</v>
      </c>
      <c r="F153" s="5" t="s">
        <v>4</v>
      </c>
      <c r="G153" s="5" t="s">
        <v>4</v>
      </c>
      <c r="H153" s="5"/>
      <c r="I153" s="5"/>
      <c r="J153" s="5"/>
      <c r="K153" s="5"/>
      <c r="L153" s="5"/>
      <c r="M153" s="12">
        <v>0</v>
      </c>
      <c r="N153" s="12">
        <f>N154</f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3">
        <v>0</v>
      </c>
      <c r="AG153" s="12">
        <v>0</v>
      </c>
    </row>
    <row r="154" spans="1:33" ht="38.25" outlineLevel="5">
      <c r="A154" s="16">
        <v>139</v>
      </c>
      <c r="B154" s="11" t="s">
        <v>363</v>
      </c>
      <c r="C154" s="5" t="s">
        <v>1</v>
      </c>
      <c r="D154" s="5" t="s">
        <v>80</v>
      </c>
      <c r="E154" s="5" t="s">
        <v>85</v>
      </c>
      <c r="F154" s="5" t="s">
        <v>4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N155</f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39" customHeight="1" outlineLevel="6">
      <c r="A155" s="16">
        <v>140</v>
      </c>
      <c r="B155" s="11" t="s">
        <v>295</v>
      </c>
      <c r="C155" s="5" t="s">
        <v>1</v>
      </c>
      <c r="D155" s="5" t="s">
        <v>80</v>
      </c>
      <c r="E155" s="5" t="s">
        <v>85</v>
      </c>
      <c r="F155" s="5" t="s">
        <v>13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f>1500000-1500000</f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12.75" outlineLevel="3">
      <c r="A156" s="16">
        <v>141</v>
      </c>
      <c r="B156" s="11" t="s">
        <v>313</v>
      </c>
      <c r="C156" s="5" t="s">
        <v>1</v>
      </c>
      <c r="D156" s="5" t="s">
        <v>80</v>
      </c>
      <c r="E156" s="5" t="s">
        <v>16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39100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51" outlineLevel="5">
      <c r="A157" s="16">
        <v>142</v>
      </c>
      <c r="B157" s="11" t="s">
        <v>364</v>
      </c>
      <c r="C157" s="5" t="s">
        <v>1</v>
      </c>
      <c r="D157" s="5" t="s">
        <v>80</v>
      </c>
      <c r="E157" s="5" t="s">
        <v>86</v>
      </c>
      <c r="F157" s="5" t="s">
        <v>4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f>N158</f>
        <v>39100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38.25" outlineLevel="6">
      <c r="A158" s="16">
        <v>143</v>
      </c>
      <c r="B158" s="11" t="s">
        <v>295</v>
      </c>
      <c r="C158" s="5" t="s">
        <v>1</v>
      </c>
      <c r="D158" s="5" t="s">
        <v>80</v>
      </c>
      <c r="E158" s="5" t="s">
        <v>86</v>
      </c>
      <c r="F158" s="5" t="s">
        <v>13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v>39100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s="9" customFormat="1" ht="16.5" customHeight="1" outlineLevel="1">
      <c r="A159" s="16">
        <v>144</v>
      </c>
      <c r="B159" s="4" t="s">
        <v>254</v>
      </c>
      <c r="C159" s="10" t="s">
        <v>1</v>
      </c>
      <c r="D159" s="10" t="s">
        <v>87</v>
      </c>
      <c r="E159" s="10" t="s">
        <v>3</v>
      </c>
      <c r="F159" s="10" t="s">
        <v>4</v>
      </c>
      <c r="G159" s="10" t="s">
        <v>4</v>
      </c>
      <c r="H159" s="10"/>
      <c r="I159" s="10"/>
      <c r="J159" s="10"/>
      <c r="K159" s="10"/>
      <c r="L159" s="10"/>
      <c r="M159" s="6">
        <v>0</v>
      </c>
      <c r="N159" s="6">
        <f>N160+N186+N199+N215</f>
        <v>61751464.160000004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7">
        <v>0</v>
      </c>
      <c r="AG159" s="6">
        <v>0</v>
      </c>
    </row>
    <row r="160" spans="1:33" s="9" customFormat="1" ht="12.75" outlineLevel="2">
      <c r="A160" s="16">
        <v>145</v>
      </c>
      <c r="B160" s="4" t="s">
        <v>255</v>
      </c>
      <c r="C160" s="10" t="s">
        <v>1</v>
      </c>
      <c r="D160" s="10" t="s">
        <v>88</v>
      </c>
      <c r="E160" s="10" t="s">
        <v>3</v>
      </c>
      <c r="F160" s="10" t="s">
        <v>4</v>
      </c>
      <c r="G160" s="10" t="s">
        <v>4</v>
      </c>
      <c r="H160" s="10"/>
      <c r="I160" s="10"/>
      <c r="J160" s="10"/>
      <c r="K160" s="10"/>
      <c r="L160" s="10"/>
      <c r="M160" s="6">
        <v>0</v>
      </c>
      <c r="N160" s="6">
        <f>N161+N173+N183</f>
        <v>36896292.2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7">
        <v>0</v>
      </c>
      <c r="AG160" s="6">
        <v>0</v>
      </c>
    </row>
    <row r="161" spans="1:33" ht="51" outlineLevel="3">
      <c r="A161" s="16">
        <v>146</v>
      </c>
      <c r="B161" s="11" t="s">
        <v>365</v>
      </c>
      <c r="C161" s="5" t="s">
        <v>1</v>
      </c>
      <c r="D161" s="5" t="s">
        <v>88</v>
      </c>
      <c r="E161" s="5" t="s">
        <v>89</v>
      </c>
      <c r="F161" s="5" t="s">
        <v>4</v>
      </c>
      <c r="G161" s="5" t="s">
        <v>4</v>
      </c>
      <c r="H161" s="5"/>
      <c r="I161" s="5"/>
      <c r="J161" s="5"/>
      <c r="K161" s="5"/>
      <c r="L161" s="5"/>
      <c r="M161" s="12">
        <v>0</v>
      </c>
      <c r="N161" s="12">
        <f>N162+N168</f>
        <v>5270532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3">
        <v>0</v>
      </c>
      <c r="AG161" s="12">
        <v>0</v>
      </c>
    </row>
    <row r="162" spans="1:33" ht="51" outlineLevel="4">
      <c r="A162" s="16">
        <v>147</v>
      </c>
      <c r="B162" s="11" t="s">
        <v>366</v>
      </c>
      <c r="C162" s="5" t="s">
        <v>1</v>
      </c>
      <c r="D162" s="5" t="s">
        <v>88</v>
      </c>
      <c r="E162" s="5" t="s">
        <v>90</v>
      </c>
      <c r="F162" s="5" t="s">
        <v>4</v>
      </c>
      <c r="G162" s="5" t="s">
        <v>4</v>
      </c>
      <c r="H162" s="5"/>
      <c r="I162" s="5"/>
      <c r="J162" s="5"/>
      <c r="K162" s="5"/>
      <c r="L162" s="5"/>
      <c r="M162" s="12">
        <v>0</v>
      </c>
      <c r="N162" s="12">
        <f>N163+N165</f>
        <v>3668900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3">
        <v>0</v>
      </c>
      <c r="AG162" s="12">
        <v>0</v>
      </c>
    </row>
    <row r="163" spans="1:33" ht="25.5" outlineLevel="5">
      <c r="A163" s="16">
        <v>148</v>
      </c>
      <c r="B163" s="11" t="s">
        <v>367</v>
      </c>
      <c r="C163" s="5" t="s">
        <v>1</v>
      </c>
      <c r="D163" s="5" t="s">
        <v>88</v>
      </c>
      <c r="E163" s="5" t="s">
        <v>91</v>
      </c>
      <c r="F163" s="5" t="s">
        <v>4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N164</f>
        <v>1954200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38.25" outlineLevel="6">
      <c r="A164" s="16">
        <v>149</v>
      </c>
      <c r="B164" s="11" t="s">
        <v>295</v>
      </c>
      <c r="C164" s="5" t="s">
        <v>1</v>
      </c>
      <c r="D164" s="5" t="s">
        <v>88</v>
      </c>
      <c r="E164" s="5" t="s">
        <v>91</v>
      </c>
      <c r="F164" s="5" t="s">
        <v>13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f>1791600+162600</f>
        <v>1954200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38.25" outlineLevel="5">
      <c r="A165" s="16">
        <v>150</v>
      </c>
      <c r="B165" s="11" t="s">
        <v>368</v>
      </c>
      <c r="C165" s="5" t="s">
        <v>1</v>
      </c>
      <c r="D165" s="5" t="s">
        <v>88</v>
      </c>
      <c r="E165" s="5" t="s">
        <v>92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N166+N167</f>
        <v>1714700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38.25" outlineLevel="6">
      <c r="A166" s="16">
        <v>151</v>
      </c>
      <c r="B166" s="11" t="s">
        <v>295</v>
      </c>
      <c r="C166" s="5" t="s">
        <v>1</v>
      </c>
      <c r="D166" s="5" t="s">
        <v>88</v>
      </c>
      <c r="E166" s="5" t="s">
        <v>92</v>
      </c>
      <c r="F166" s="5" t="s">
        <v>13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f>264700+1300000-1300000</f>
        <v>264700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54" customHeight="1" outlineLevel="6">
      <c r="A167" s="16">
        <v>152</v>
      </c>
      <c r="B167" s="11" t="s">
        <v>305</v>
      </c>
      <c r="C167" s="5" t="s">
        <v>1</v>
      </c>
      <c r="D167" s="5" t="s">
        <v>88</v>
      </c>
      <c r="E167" s="5" t="s">
        <v>92</v>
      </c>
      <c r="F167" s="5" t="s">
        <v>68</v>
      </c>
      <c r="G167" s="5"/>
      <c r="H167" s="5"/>
      <c r="I167" s="5"/>
      <c r="J167" s="5"/>
      <c r="K167" s="5"/>
      <c r="L167" s="5"/>
      <c r="M167" s="12"/>
      <c r="N167" s="12">
        <f>1300000+150000</f>
        <v>1450000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3"/>
      <c r="AG167" s="12"/>
    </row>
    <row r="168" spans="1:33" ht="38.25" outlineLevel="4">
      <c r="A168" s="16">
        <v>153</v>
      </c>
      <c r="B168" s="11" t="s">
        <v>369</v>
      </c>
      <c r="C168" s="5" t="s">
        <v>1</v>
      </c>
      <c r="D168" s="5" t="s">
        <v>88</v>
      </c>
      <c r="E168" s="5" t="s">
        <v>93</v>
      </c>
      <c r="F168" s="5" t="s">
        <v>4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N169+N171</f>
        <v>1601632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5">
      <c r="A169" s="16">
        <v>154</v>
      </c>
      <c r="B169" s="11" t="s">
        <v>370</v>
      </c>
      <c r="C169" s="5" t="s">
        <v>1</v>
      </c>
      <c r="D169" s="5" t="s">
        <v>88</v>
      </c>
      <c r="E169" s="5" t="s">
        <v>94</v>
      </c>
      <c r="F169" s="5" t="s">
        <v>4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f>N170</f>
        <v>1004400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38.25" outlineLevel="6">
      <c r="A170" s="16">
        <v>155</v>
      </c>
      <c r="B170" s="11" t="s">
        <v>295</v>
      </c>
      <c r="C170" s="5" t="s">
        <v>1</v>
      </c>
      <c r="D170" s="5" t="s">
        <v>88</v>
      </c>
      <c r="E170" s="5" t="s">
        <v>94</v>
      </c>
      <c r="F170" s="5" t="s">
        <v>13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500000+504400</f>
        <v>1004400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25.5" outlineLevel="5">
      <c r="A171" s="16">
        <v>156</v>
      </c>
      <c r="B171" s="11" t="s">
        <v>371</v>
      </c>
      <c r="C171" s="5" t="s">
        <v>1</v>
      </c>
      <c r="D171" s="5" t="s">
        <v>88</v>
      </c>
      <c r="E171" s="5" t="s">
        <v>95</v>
      </c>
      <c r="F171" s="5" t="s">
        <v>4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f>N172</f>
        <v>597232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38.25" outlineLevel="6">
      <c r="A172" s="16">
        <v>157</v>
      </c>
      <c r="B172" s="11" t="s">
        <v>295</v>
      </c>
      <c r="C172" s="5" t="s">
        <v>1</v>
      </c>
      <c r="D172" s="5" t="s">
        <v>88</v>
      </c>
      <c r="E172" s="5" t="s">
        <v>95</v>
      </c>
      <c r="F172" s="5" t="s">
        <v>13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210000+250000+137232</f>
        <v>597232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63.75" outlineLevel="3">
      <c r="A173" s="16">
        <v>158</v>
      </c>
      <c r="B173" s="11" t="s">
        <v>344</v>
      </c>
      <c r="C173" s="5" t="s">
        <v>1</v>
      </c>
      <c r="D173" s="5" t="s">
        <v>88</v>
      </c>
      <c r="E173" s="5" t="s">
        <v>61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N174+N180</f>
        <v>30071760.200000003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4">
      <c r="A174" s="16">
        <v>159</v>
      </c>
      <c r="B174" s="11" t="s">
        <v>372</v>
      </c>
      <c r="C174" s="5" t="s">
        <v>1</v>
      </c>
      <c r="D174" s="5" t="s">
        <v>88</v>
      </c>
      <c r="E174" s="5" t="s">
        <v>96</v>
      </c>
      <c r="F174" s="5" t="s">
        <v>4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N175+N178</f>
        <v>28453539.6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38.25" outlineLevel="5">
      <c r="A175" s="16">
        <v>160</v>
      </c>
      <c r="B175" s="11" t="s">
        <v>373</v>
      </c>
      <c r="C175" s="5" t="s">
        <v>1</v>
      </c>
      <c r="D175" s="5" t="s">
        <v>88</v>
      </c>
      <c r="E175" s="5" t="s">
        <v>97</v>
      </c>
      <c r="F175" s="5" t="s">
        <v>4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N176+N177</f>
        <v>13153400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38.25" outlineLevel="6">
      <c r="A176" s="16">
        <v>161</v>
      </c>
      <c r="B176" s="11" t="s">
        <v>295</v>
      </c>
      <c r="C176" s="5" t="s">
        <v>1</v>
      </c>
      <c r="D176" s="5" t="s">
        <v>88</v>
      </c>
      <c r="E176" s="5" t="s">
        <v>97</v>
      </c>
      <c r="F176" s="5" t="s">
        <v>13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133000-50000</f>
        <v>83000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12.75" outlineLevel="6">
      <c r="A177" s="16">
        <v>162</v>
      </c>
      <c r="B177" s="11" t="s">
        <v>299</v>
      </c>
      <c r="C177" s="5" t="s">
        <v>1</v>
      </c>
      <c r="D177" s="5" t="s">
        <v>88</v>
      </c>
      <c r="E177" s="5" t="s">
        <v>97</v>
      </c>
      <c r="F177" s="5" t="s">
        <v>98</v>
      </c>
      <c r="G177" s="5" t="s">
        <v>4</v>
      </c>
      <c r="H177" s="5"/>
      <c r="I177" s="5"/>
      <c r="J177" s="5"/>
      <c r="K177" s="5"/>
      <c r="L177" s="5"/>
      <c r="M177" s="12">
        <v>0</v>
      </c>
      <c r="N177" s="12">
        <f>19378100-1554000-1700000-4700000-250000+1554000+342300</f>
        <v>13070400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2">
        <v>0</v>
      </c>
    </row>
    <row r="178" spans="1:33" ht="51" outlineLevel="6">
      <c r="A178" s="16">
        <v>163</v>
      </c>
      <c r="B178" s="11" t="s">
        <v>520</v>
      </c>
      <c r="C178" s="5" t="s">
        <v>1</v>
      </c>
      <c r="D178" s="5" t="s">
        <v>88</v>
      </c>
      <c r="E178" s="5" t="s">
        <v>477</v>
      </c>
      <c r="F178" s="5" t="s">
        <v>4</v>
      </c>
      <c r="G178" s="5"/>
      <c r="H178" s="5"/>
      <c r="I178" s="5"/>
      <c r="J178" s="5"/>
      <c r="K178" s="5"/>
      <c r="L178" s="5"/>
      <c r="M178" s="12"/>
      <c r="N178" s="12">
        <f>N179</f>
        <v>15300139.6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3"/>
      <c r="AG178" s="12"/>
    </row>
    <row r="179" spans="1:33" ht="12.75" outlineLevel="6">
      <c r="A179" s="16">
        <v>164</v>
      </c>
      <c r="B179" s="11" t="s">
        <v>299</v>
      </c>
      <c r="C179" s="5" t="s">
        <v>1</v>
      </c>
      <c r="D179" s="5" t="s">
        <v>88</v>
      </c>
      <c r="E179" s="5" t="s">
        <v>477</v>
      </c>
      <c r="F179" s="5" t="s">
        <v>98</v>
      </c>
      <c r="G179" s="5"/>
      <c r="H179" s="5"/>
      <c r="I179" s="5"/>
      <c r="J179" s="5"/>
      <c r="K179" s="5"/>
      <c r="L179" s="5"/>
      <c r="M179" s="12"/>
      <c r="N179" s="12">
        <v>15300139.6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3"/>
      <c r="AG179" s="12"/>
    </row>
    <row r="180" spans="1:33" ht="38.25" outlineLevel="6">
      <c r="A180" s="16">
        <v>165</v>
      </c>
      <c r="B180" s="11" t="s">
        <v>386</v>
      </c>
      <c r="C180" s="5" t="s">
        <v>1</v>
      </c>
      <c r="D180" s="5" t="s">
        <v>88</v>
      </c>
      <c r="E180" s="5" t="s">
        <v>114</v>
      </c>
      <c r="F180" s="5" t="s">
        <v>4</v>
      </c>
      <c r="G180" s="5"/>
      <c r="H180" s="5"/>
      <c r="I180" s="5"/>
      <c r="J180" s="5"/>
      <c r="K180" s="5"/>
      <c r="L180" s="5"/>
      <c r="M180" s="12"/>
      <c r="N180" s="12">
        <f>N181</f>
        <v>1618220.6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51" outlineLevel="6">
      <c r="A181" s="16">
        <v>166</v>
      </c>
      <c r="B181" s="11" t="s">
        <v>521</v>
      </c>
      <c r="C181" s="5" t="s">
        <v>1</v>
      </c>
      <c r="D181" s="5" t="s">
        <v>88</v>
      </c>
      <c r="E181" s="5" t="s">
        <v>478</v>
      </c>
      <c r="F181" s="5" t="s">
        <v>4</v>
      </c>
      <c r="G181" s="5"/>
      <c r="H181" s="5"/>
      <c r="I181" s="5"/>
      <c r="J181" s="5"/>
      <c r="K181" s="5"/>
      <c r="L181" s="5"/>
      <c r="M181" s="12"/>
      <c r="N181" s="12">
        <f>N182</f>
        <v>1618220.6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12.75" outlineLevel="6">
      <c r="A182" s="16">
        <v>167</v>
      </c>
      <c r="B182" s="11" t="s">
        <v>299</v>
      </c>
      <c r="C182" s="5" t="s">
        <v>1</v>
      </c>
      <c r="D182" s="5" t="s">
        <v>88</v>
      </c>
      <c r="E182" s="5" t="s">
        <v>478</v>
      </c>
      <c r="F182" s="5" t="s">
        <v>98</v>
      </c>
      <c r="G182" s="5"/>
      <c r="H182" s="5"/>
      <c r="I182" s="5"/>
      <c r="J182" s="5"/>
      <c r="K182" s="5"/>
      <c r="L182" s="5"/>
      <c r="M182" s="12"/>
      <c r="N182" s="12">
        <v>1618220.6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51" outlineLevel="6">
      <c r="A183" s="16">
        <v>168</v>
      </c>
      <c r="B183" s="11" t="s">
        <v>480</v>
      </c>
      <c r="C183" s="5" t="s">
        <v>1</v>
      </c>
      <c r="D183" s="5" t="s">
        <v>88</v>
      </c>
      <c r="E183" s="5" t="s">
        <v>482</v>
      </c>
      <c r="F183" s="5" t="s">
        <v>4</v>
      </c>
      <c r="G183" s="5"/>
      <c r="H183" s="5"/>
      <c r="I183" s="5"/>
      <c r="J183" s="5"/>
      <c r="K183" s="5"/>
      <c r="L183" s="5"/>
      <c r="M183" s="12"/>
      <c r="N183" s="12">
        <f>N184</f>
        <v>1554000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25.5" outlineLevel="6">
      <c r="A184" s="16">
        <v>169</v>
      </c>
      <c r="B184" s="11" t="s">
        <v>481</v>
      </c>
      <c r="C184" s="5" t="s">
        <v>1</v>
      </c>
      <c r="D184" s="5" t="s">
        <v>88</v>
      </c>
      <c r="E184" s="5" t="s">
        <v>483</v>
      </c>
      <c r="F184" s="5" t="s">
        <v>4</v>
      </c>
      <c r="G184" s="5"/>
      <c r="H184" s="5"/>
      <c r="I184" s="5"/>
      <c r="J184" s="5"/>
      <c r="K184" s="5"/>
      <c r="L184" s="5"/>
      <c r="M184" s="12"/>
      <c r="N184" s="12">
        <f>N185</f>
        <v>1554000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12.75" outlineLevel="6">
      <c r="A185" s="16">
        <v>170</v>
      </c>
      <c r="B185" s="11" t="s">
        <v>299</v>
      </c>
      <c r="C185" s="5" t="s">
        <v>1</v>
      </c>
      <c r="D185" s="5" t="s">
        <v>88</v>
      </c>
      <c r="E185" s="5" t="s">
        <v>483</v>
      </c>
      <c r="F185" s="5" t="s">
        <v>98</v>
      </c>
      <c r="G185" s="5"/>
      <c r="H185" s="5"/>
      <c r="I185" s="5"/>
      <c r="J185" s="5"/>
      <c r="K185" s="5"/>
      <c r="L185" s="5"/>
      <c r="M185" s="12"/>
      <c r="N185" s="12">
        <v>1554000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s="9" customFormat="1" ht="12.75" outlineLevel="2">
      <c r="A186" s="16">
        <v>171</v>
      </c>
      <c r="B186" s="4" t="s">
        <v>256</v>
      </c>
      <c r="C186" s="10" t="s">
        <v>1</v>
      </c>
      <c r="D186" s="10" t="s">
        <v>99</v>
      </c>
      <c r="E186" s="10" t="s">
        <v>3</v>
      </c>
      <c r="F186" s="10" t="s">
        <v>4</v>
      </c>
      <c r="G186" s="10" t="s">
        <v>4</v>
      </c>
      <c r="H186" s="10"/>
      <c r="I186" s="10"/>
      <c r="J186" s="10"/>
      <c r="K186" s="10"/>
      <c r="L186" s="10"/>
      <c r="M186" s="6">
        <v>0</v>
      </c>
      <c r="N186" s="6">
        <f>N187+N196</f>
        <v>8611221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7">
        <v>0</v>
      </c>
      <c r="AG186" s="6">
        <v>0</v>
      </c>
    </row>
    <row r="187" spans="1:33" ht="63.75" outlineLevel="3">
      <c r="A187" s="16">
        <v>172</v>
      </c>
      <c r="B187" s="11" t="s">
        <v>344</v>
      </c>
      <c r="C187" s="5" t="s">
        <v>1</v>
      </c>
      <c r="D187" s="5" t="s">
        <v>99</v>
      </c>
      <c r="E187" s="5" t="s">
        <v>61</v>
      </c>
      <c r="F187" s="5" t="s">
        <v>4</v>
      </c>
      <c r="G187" s="5" t="s">
        <v>4</v>
      </c>
      <c r="H187" s="5"/>
      <c r="I187" s="5"/>
      <c r="J187" s="5"/>
      <c r="K187" s="5"/>
      <c r="L187" s="5"/>
      <c r="M187" s="12">
        <v>0</v>
      </c>
      <c r="N187" s="12">
        <f>N188+N193</f>
        <v>3176100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3">
        <v>0</v>
      </c>
      <c r="AG187" s="12">
        <v>0</v>
      </c>
    </row>
    <row r="188" spans="1:33" ht="90.75" customHeight="1" outlineLevel="4">
      <c r="A188" s="16">
        <v>173</v>
      </c>
      <c r="B188" s="11" t="s">
        <v>374</v>
      </c>
      <c r="C188" s="5" t="s">
        <v>1</v>
      </c>
      <c r="D188" s="5" t="s">
        <v>99</v>
      </c>
      <c r="E188" s="5" t="s">
        <v>100</v>
      </c>
      <c r="F188" s="5" t="s">
        <v>4</v>
      </c>
      <c r="G188" s="5" t="s">
        <v>4</v>
      </c>
      <c r="H188" s="5"/>
      <c r="I188" s="5"/>
      <c r="J188" s="5"/>
      <c r="K188" s="5"/>
      <c r="L188" s="5"/>
      <c r="M188" s="12">
        <v>0</v>
      </c>
      <c r="N188" s="12">
        <f>N189</f>
        <v>2881100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3">
        <v>0</v>
      </c>
      <c r="AG188" s="12">
        <v>0</v>
      </c>
    </row>
    <row r="189" spans="1:33" ht="39" customHeight="1" outlineLevel="5">
      <c r="A189" s="16">
        <v>174</v>
      </c>
      <c r="B189" s="11" t="s">
        <v>375</v>
      </c>
      <c r="C189" s="5" t="s">
        <v>1</v>
      </c>
      <c r="D189" s="5" t="s">
        <v>99</v>
      </c>
      <c r="E189" s="5" t="s">
        <v>101</v>
      </c>
      <c r="F189" s="5" t="s">
        <v>4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f>N190+N191+N192</f>
        <v>2881100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38.25" outlineLevel="6">
      <c r="A190" s="16">
        <v>175</v>
      </c>
      <c r="B190" s="11" t="s">
        <v>295</v>
      </c>
      <c r="C190" s="5" t="s">
        <v>1</v>
      </c>
      <c r="D190" s="5" t="s">
        <v>99</v>
      </c>
      <c r="E190" s="5" t="s">
        <v>101</v>
      </c>
      <c r="F190" s="5" t="s">
        <v>13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f>300000-236900+57000</f>
        <v>120100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12.75" outlineLevel="6">
      <c r="A191" s="16">
        <v>176</v>
      </c>
      <c r="B191" s="11" t="s">
        <v>299</v>
      </c>
      <c r="C191" s="5" t="s">
        <v>1</v>
      </c>
      <c r="D191" s="5" t="s">
        <v>99</v>
      </c>
      <c r="E191" s="5" t="s">
        <v>101</v>
      </c>
      <c r="F191" s="5" t="s">
        <v>98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f>1500000+500000+86000</f>
        <v>2086000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52.5" customHeight="1" outlineLevel="6">
      <c r="A192" s="16">
        <v>177</v>
      </c>
      <c r="B192" s="11" t="s">
        <v>305</v>
      </c>
      <c r="C192" s="5" t="s">
        <v>1</v>
      </c>
      <c r="D192" s="5" t="s">
        <v>99</v>
      </c>
      <c r="E192" s="5" t="s">
        <v>101</v>
      </c>
      <c r="F192" s="5" t="s">
        <v>68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700000-25000</f>
        <v>675000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38.25" outlineLevel="4">
      <c r="A193" s="16">
        <v>178</v>
      </c>
      <c r="B193" s="11" t="s">
        <v>376</v>
      </c>
      <c r="C193" s="5" t="s">
        <v>1</v>
      </c>
      <c r="D193" s="5" t="s">
        <v>99</v>
      </c>
      <c r="E193" s="5" t="s">
        <v>102</v>
      </c>
      <c r="F193" s="5" t="s">
        <v>4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N194</f>
        <v>295000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5">
      <c r="A194" s="16">
        <v>179</v>
      </c>
      <c r="B194" s="11" t="s">
        <v>377</v>
      </c>
      <c r="C194" s="5" t="s">
        <v>1</v>
      </c>
      <c r="D194" s="5" t="s">
        <v>99</v>
      </c>
      <c r="E194" s="5" t="s">
        <v>103</v>
      </c>
      <c r="F194" s="5" t="s">
        <v>4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f>N195</f>
        <v>295000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38.25" outlineLevel="6">
      <c r="A195" s="16">
        <v>180</v>
      </c>
      <c r="B195" s="11" t="s">
        <v>295</v>
      </c>
      <c r="C195" s="5" t="s">
        <v>1</v>
      </c>
      <c r="D195" s="5" t="s">
        <v>99</v>
      </c>
      <c r="E195" s="5" t="s">
        <v>103</v>
      </c>
      <c r="F195" s="5" t="s">
        <v>13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f>600000-100000-205000</f>
        <v>295000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12.75" outlineLevel="6">
      <c r="A196" s="16">
        <v>181</v>
      </c>
      <c r="B196" s="11" t="s">
        <v>313</v>
      </c>
      <c r="C196" s="5" t="s">
        <v>1</v>
      </c>
      <c r="D196" s="5" t="s">
        <v>104</v>
      </c>
      <c r="E196" s="5" t="s">
        <v>16</v>
      </c>
      <c r="F196" s="5" t="s">
        <v>4</v>
      </c>
      <c r="G196" s="5"/>
      <c r="H196" s="5"/>
      <c r="I196" s="5"/>
      <c r="J196" s="5"/>
      <c r="K196" s="5"/>
      <c r="L196" s="5"/>
      <c r="M196" s="12"/>
      <c r="N196" s="12">
        <f>N197</f>
        <v>5435121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3"/>
      <c r="AG196" s="12"/>
    </row>
    <row r="197" spans="1:33" ht="25.5" outlineLevel="6">
      <c r="A197" s="16">
        <v>182</v>
      </c>
      <c r="B197" s="11" t="s">
        <v>522</v>
      </c>
      <c r="C197" s="5" t="s">
        <v>1</v>
      </c>
      <c r="D197" s="5" t="s">
        <v>104</v>
      </c>
      <c r="E197" s="5" t="s">
        <v>479</v>
      </c>
      <c r="F197" s="5" t="s">
        <v>4</v>
      </c>
      <c r="G197" s="5"/>
      <c r="H197" s="5"/>
      <c r="I197" s="5"/>
      <c r="J197" s="5"/>
      <c r="K197" s="5"/>
      <c r="L197" s="5"/>
      <c r="M197" s="12"/>
      <c r="N197" s="12">
        <f>N198</f>
        <v>5435121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3"/>
      <c r="AG197" s="12"/>
    </row>
    <row r="198" spans="1:33" ht="38.25" outlineLevel="6">
      <c r="A198" s="16">
        <v>183</v>
      </c>
      <c r="B198" s="11" t="s">
        <v>295</v>
      </c>
      <c r="C198" s="5" t="s">
        <v>1</v>
      </c>
      <c r="D198" s="5" t="s">
        <v>104</v>
      </c>
      <c r="E198" s="5" t="s">
        <v>479</v>
      </c>
      <c r="F198" s="5" t="s">
        <v>13</v>
      </c>
      <c r="G198" s="5"/>
      <c r="H198" s="5"/>
      <c r="I198" s="5"/>
      <c r="J198" s="5"/>
      <c r="K198" s="5"/>
      <c r="L198" s="5"/>
      <c r="M198" s="12"/>
      <c r="N198" s="12">
        <v>5435121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3"/>
      <c r="AG198" s="12"/>
    </row>
    <row r="199" spans="1:33" s="9" customFormat="1" ht="12.75" outlineLevel="2">
      <c r="A199" s="16">
        <v>184</v>
      </c>
      <c r="B199" s="4" t="s">
        <v>257</v>
      </c>
      <c r="C199" s="10" t="s">
        <v>1</v>
      </c>
      <c r="D199" s="10" t="s">
        <v>104</v>
      </c>
      <c r="E199" s="10" t="s">
        <v>3</v>
      </c>
      <c r="F199" s="10" t="s">
        <v>4</v>
      </c>
      <c r="G199" s="10" t="s">
        <v>4</v>
      </c>
      <c r="H199" s="10"/>
      <c r="I199" s="10"/>
      <c r="J199" s="10"/>
      <c r="K199" s="10"/>
      <c r="L199" s="10"/>
      <c r="M199" s="6">
        <v>0</v>
      </c>
      <c r="N199" s="6">
        <f>N200+N204+N212</f>
        <v>7582582.96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7">
        <v>0</v>
      </c>
      <c r="AG199" s="6">
        <v>0</v>
      </c>
    </row>
    <row r="200" spans="1:33" ht="66.75" customHeight="1" outlineLevel="3">
      <c r="A200" s="16">
        <v>185</v>
      </c>
      <c r="B200" s="11" t="s">
        <v>378</v>
      </c>
      <c r="C200" s="5" t="s">
        <v>1</v>
      </c>
      <c r="D200" s="5" t="s">
        <v>104</v>
      </c>
      <c r="E200" s="5" t="s">
        <v>105</v>
      </c>
      <c r="F200" s="5" t="s">
        <v>4</v>
      </c>
      <c r="G200" s="5" t="s">
        <v>4</v>
      </c>
      <c r="H200" s="5"/>
      <c r="I200" s="5"/>
      <c r="J200" s="5"/>
      <c r="K200" s="5"/>
      <c r="L200" s="5"/>
      <c r="M200" s="12">
        <v>0</v>
      </c>
      <c r="N200" s="12">
        <f>N201</f>
        <v>300000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3">
        <v>0</v>
      </c>
      <c r="AG200" s="12">
        <v>0</v>
      </c>
    </row>
    <row r="201" spans="1:33" ht="38.25" outlineLevel="4">
      <c r="A201" s="16">
        <v>186</v>
      </c>
      <c r="B201" s="11" t="s">
        <v>379</v>
      </c>
      <c r="C201" s="5" t="s">
        <v>1</v>
      </c>
      <c r="D201" s="5" t="s">
        <v>104</v>
      </c>
      <c r="E201" s="5" t="s">
        <v>106</v>
      </c>
      <c r="F201" s="5" t="s">
        <v>4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N202</f>
        <v>300000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25.5" outlineLevel="5">
      <c r="A202" s="16">
        <v>187</v>
      </c>
      <c r="B202" s="11" t="s">
        <v>380</v>
      </c>
      <c r="C202" s="5" t="s">
        <v>1</v>
      </c>
      <c r="D202" s="5" t="s">
        <v>104</v>
      </c>
      <c r="E202" s="5" t="s">
        <v>107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300000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38.25" outlineLevel="6">
      <c r="A203" s="16">
        <v>188</v>
      </c>
      <c r="B203" s="11" t="s">
        <v>295</v>
      </c>
      <c r="C203" s="5" t="s">
        <v>1</v>
      </c>
      <c r="D203" s="5" t="s">
        <v>104</v>
      </c>
      <c r="E203" s="5" t="s">
        <v>107</v>
      </c>
      <c r="F203" s="5" t="s">
        <v>13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500000-200000</f>
        <v>300000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63.75" outlineLevel="3">
      <c r="A204" s="16">
        <v>189</v>
      </c>
      <c r="B204" s="11" t="s">
        <v>344</v>
      </c>
      <c r="C204" s="5" t="s">
        <v>1</v>
      </c>
      <c r="D204" s="5" t="s">
        <v>104</v>
      </c>
      <c r="E204" s="5" t="s">
        <v>61</v>
      </c>
      <c r="F204" s="5" t="s">
        <v>4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N205</f>
        <v>4968206.42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38.25" outlineLevel="4">
      <c r="A205" s="16">
        <v>190</v>
      </c>
      <c r="B205" s="11" t="s">
        <v>345</v>
      </c>
      <c r="C205" s="5" t="s">
        <v>1</v>
      </c>
      <c r="D205" s="5" t="s">
        <v>104</v>
      </c>
      <c r="E205" s="5" t="s">
        <v>62</v>
      </c>
      <c r="F205" s="5" t="s">
        <v>4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N206+N208+N210</f>
        <v>4968206.42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16.5" customHeight="1" outlineLevel="5">
      <c r="A206" s="16">
        <v>191</v>
      </c>
      <c r="B206" s="11" t="s">
        <v>381</v>
      </c>
      <c r="C206" s="5" t="s">
        <v>1</v>
      </c>
      <c r="D206" s="5" t="s">
        <v>104</v>
      </c>
      <c r="E206" s="5" t="s">
        <v>108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</f>
        <v>1842206.42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38.25" outlineLevel="6">
      <c r="A207" s="16">
        <v>192</v>
      </c>
      <c r="B207" s="11" t="s">
        <v>295</v>
      </c>
      <c r="C207" s="5" t="s">
        <v>1</v>
      </c>
      <c r="D207" s="5" t="s">
        <v>104</v>
      </c>
      <c r="E207" s="5" t="s">
        <v>108</v>
      </c>
      <c r="F207" s="5" t="s">
        <v>13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500000+100000+300000+1000000+28206.42-86000</f>
        <v>1842206.42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12.75" outlineLevel="5">
      <c r="A208" s="16">
        <v>193</v>
      </c>
      <c r="B208" s="11" t="s">
        <v>382</v>
      </c>
      <c r="C208" s="5" t="s">
        <v>1</v>
      </c>
      <c r="D208" s="5" t="s">
        <v>104</v>
      </c>
      <c r="E208" s="5" t="s">
        <v>109</v>
      </c>
      <c r="F208" s="5" t="s">
        <v>4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N209</f>
        <v>3100000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38.25" outlineLevel="6">
      <c r="A209" s="16">
        <v>194</v>
      </c>
      <c r="B209" s="11" t="s">
        <v>295</v>
      </c>
      <c r="C209" s="5" t="s">
        <v>1</v>
      </c>
      <c r="D209" s="5" t="s">
        <v>104</v>
      </c>
      <c r="E209" s="5" t="s">
        <v>109</v>
      </c>
      <c r="F209" s="5" t="s">
        <v>13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f>4620000-500000-820000-200000</f>
        <v>3100000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51" outlineLevel="5">
      <c r="A210" s="16">
        <v>195</v>
      </c>
      <c r="B210" s="11" t="s">
        <v>383</v>
      </c>
      <c r="C210" s="5" t="s">
        <v>1</v>
      </c>
      <c r="D210" s="5" t="s">
        <v>104</v>
      </c>
      <c r="E210" s="5" t="s">
        <v>110</v>
      </c>
      <c r="F210" s="5" t="s">
        <v>4</v>
      </c>
      <c r="G210" s="5" t="s">
        <v>4</v>
      </c>
      <c r="H210" s="5"/>
      <c r="I210" s="5"/>
      <c r="J210" s="5"/>
      <c r="K210" s="5"/>
      <c r="L210" s="5"/>
      <c r="M210" s="12">
        <v>0</v>
      </c>
      <c r="N210" s="12">
        <f>N211</f>
        <v>26000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3">
        <v>0</v>
      </c>
      <c r="AG210" s="12">
        <v>0</v>
      </c>
    </row>
    <row r="211" spans="1:33" ht="38.25" outlineLevel="6">
      <c r="A211" s="16">
        <v>196</v>
      </c>
      <c r="B211" s="11" t="s">
        <v>295</v>
      </c>
      <c r="C211" s="5" t="s">
        <v>1</v>
      </c>
      <c r="D211" s="5" t="s">
        <v>104</v>
      </c>
      <c r="E211" s="5" t="s">
        <v>110</v>
      </c>
      <c r="F211" s="5" t="s">
        <v>13</v>
      </c>
      <c r="G211" s="5" t="s">
        <v>4</v>
      </c>
      <c r="H211" s="5"/>
      <c r="I211" s="5"/>
      <c r="J211" s="5"/>
      <c r="K211" s="5"/>
      <c r="L211" s="5"/>
      <c r="M211" s="12">
        <v>0</v>
      </c>
      <c r="N211" s="12">
        <f>100000-74000</f>
        <v>26000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3">
        <v>0</v>
      </c>
      <c r="AG211" s="12">
        <v>0</v>
      </c>
    </row>
    <row r="212" spans="1:33" ht="12.75" outlineLevel="6">
      <c r="A212" s="16">
        <v>197</v>
      </c>
      <c r="B212" s="11" t="s">
        <v>313</v>
      </c>
      <c r="C212" s="5" t="s">
        <v>1</v>
      </c>
      <c r="D212" s="5" t="s">
        <v>104</v>
      </c>
      <c r="E212" s="5" t="s">
        <v>16</v>
      </c>
      <c r="F212" s="5" t="s">
        <v>4</v>
      </c>
      <c r="G212" s="5"/>
      <c r="H212" s="5"/>
      <c r="I212" s="5"/>
      <c r="J212" s="5"/>
      <c r="K212" s="12"/>
      <c r="L212" s="12">
        <f>L214</f>
        <v>2314376.54</v>
      </c>
      <c r="M212" s="12"/>
      <c r="N212" s="12">
        <f>N213</f>
        <v>2314376.54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3"/>
      <c r="AG212" s="12"/>
    </row>
    <row r="213" spans="1:33" ht="25.5" outlineLevel="6">
      <c r="A213" s="16">
        <v>198</v>
      </c>
      <c r="B213" s="11" t="s">
        <v>522</v>
      </c>
      <c r="C213" s="5" t="s">
        <v>1</v>
      </c>
      <c r="D213" s="5" t="s">
        <v>104</v>
      </c>
      <c r="E213" s="5" t="s">
        <v>479</v>
      </c>
      <c r="F213" s="5" t="s">
        <v>4</v>
      </c>
      <c r="G213" s="5"/>
      <c r="H213" s="5"/>
      <c r="I213" s="5"/>
      <c r="J213" s="5"/>
      <c r="K213" s="12"/>
      <c r="L213" s="12">
        <f>L214</f>
        <v>2314376.54</v>
      </c>
      <c r="M213" s="12"/>
      <c r="N213" s="12">
        <f>N214</f>
        <v>2314376.54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3"/>
      <c r="AG213" s="12"/>
    </row>
    <row r="214" spans="1:33" ht="38.25" outlineLevel="6">
      <c r="A214" s="16">
        <v>199</v>
      </c>
      <c r="B214" s="11" t="s">
        <v>295</v>
      </c>
      <c r="C214" s="5" t="s">
        <v>1</v>
      </c>
      <c r="D214" s="5" t="s">
        <v>104</v>
      </c>
      <c r="E214" s="5" t="s">
        <v>479</v>
      </c>
      <c r="F214" s="5" t="s">
        <v>13</v>
      </c>
      <c r="G214" s="5"/>
      <c r="H214" s="5"/>
      <c r="I214" s="5"/>
      <c r="J214" s="5"/>
      <c r="K214" s="12"/>
      <c r="L214" s="12">
        <v>2314376.54</v>
      </c>
      <c r="M214" s="12"/>
      <c r="N214" s="12">
        <v>2314376.54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3"/>
      <c r="AG214" s="12"/>
    </row>
    <row r="215" spans="1:33" s="9" customFormat="1" ht="25.5" outlineLevel="2">
      <c r="A215" s="16">
        <v>200</v>
      </c>
      <c r="B215" s="4" t="s">
        <v>258</v>
      </c>
      <c r="C215" s="10" t="s">
        <v>1</v>
      </c>
      <c r="D215" s="10" t="s">
        <v>111</v>
      </c>
      <c r="E215" s="10" t="s">
        <v>3</v>
      </c>
      <c r="F215" s="10" t="s">
        <v>4</v>
      </c>
      <c r="G215" s="10" t="s">
        <v>4</v>
      </c>
      <c r="H215" s="10"/>
      <c r="I215" s="10"/>
      <c r="J215" s="10"/>
      <c r="K215" s="10"/>
      <c r="L215" s="10"/>
      <c r="M215" s="6">
        <v>0</v>
      </c>
      <c r="N215" s="6">
        <f>N216+N219</f>
        <v>8661368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7">
        <v>0</v>
      </c>
      <c r="AG215" s="6">
        <v>0</v>
      </c>
    </row>
    <row r="216" spans="1:33" ht="51" outlineLevel="3">
      <c r="A216" s="16">
        <v>201</v>
      </c>
      <c r="B216" s="11" t="s">
        <v>318</v>
      </c>
      <c r="C216" s="5" t="s">
        <v>1</v>
      </c>
      <c r="D216" s="5" t="s">
        <v>111</v>
      </c>
      <c r="E216" s="5" t="s">
        <v>24</v>
      </c>
      <c r="F216" s="5" t="s">
        <v>4</v>
      </c>
      <c r="G216" s="5" t="s">
        <v>4</v>
      </c>
      <c r="H216" s="5"/>
      <c r="I216" s="5"/>
      <c r="J216" s="5"/>
      <c r="K216" s="5"/>
      <c r="L216" s="5"/>
      <c r="M216" s="12">
        <v>0</v>
      </c>
      <c r="N216" s="12">
        <f>N217</f>
        <v>1500000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3">
        <v>0</v>
      </c>
      <c r="AG216" s="12">
        <v>0</v>
      </c>
    </row>
    <row r="217" spans="1:33" ht="15" customHeight="1" outlineLevel="5">
      <c r="A217" s="16">
        <v>202</v>
      </c>
      <c r="B217" s="11" t="s">
        <v>384</v>
      </c>
      <c r="C217" s="5" t="s">
        <v>1</v>
      </c>
      <c r="D217" s="5" t="s">
        <v>111</v>
      </c>
      <c r="E217" s="5" t="s">
        <v>112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</f>
        <v>1500000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52.5" customHeight="1" outlineLevel="6">
      <c r="A218" s="16">
        <v>203</v>
      </c>
      <c r="B218" s="11" t="s">
        <v>305</v>
      </c>
      <c r="C218" s="5" t="s">
        <v>1</v>
      </c>
      <c r="D218" s="5" t="s">
        <v>111</v>
      </c>
      <c r="E218" s="5" t="s">
        <v>112</v>
      </c>
      <c r="F218" s="5" t="s">
        <v>68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v>1500000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63.75" outlineLevel="3">
      <c r="A219" s="16">
        <v>204</v>
      </c>
      <c r="B219" s="11" t="s">
        <v>344</v>
      </c>
      <c r="C219" s="5" t="s">
        <v>1</v>
      </c>
      <c r="D219" s="5" t="s">
        <v>111</v>
      </c>
      <c r="E219" s="5" t="s">
        <v>61</v>
      </c>
      <c r="F219" s="5" t="s">
        <v>4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f>N220+N223</f>
        <v>7161368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38.25" outlineLevel="4">
      <c r="A220" s="16">
        <v>205</v>
      </c>
      <c r="B220" s="11" t="s">
        <v>372</v>
      </c>
      <c r="C220" s="5" t="s">
        <v>1</v>
      </c>
      <c r="D220" s="5" t="s">
        <v>111</v>
      </c>
      <c r="E220" s="5" t="s">
        <v>96</v>
      </c>
      <c r="F220" s="5" t="s">
        <v>4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f>N221</f>
        <v>150000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38.25" outlineLevel="5">
      <c r="A221" s="16">
        <v>206</v>
      </c>
      <c r="B221" s="11" t="s">
        <v>385</v>
      </c>
      <c r="C221" s="5" t="s">
        <v>1</v>
      </c>
      <c r="D221" s="5" t="s">
        <v>111</v>
      </c>
      <c r="E221" s="5" t="s">
        <v>113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</f>
        <v>150000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6">
      <c r="A222" s="16">
        <v>207</v>
      </c>
      <c r="B222" s="11" t="s">
        <v>295</v>
      </c>
      <c r="C222" s="5" t="s">
        <v>1</v>
      </c>
      <c r="D222" s="5" t="s">
        <v>111</v>
      </c>
      <c r="E222" s="5" t="s">
        <v>113</v>
      </c>
      <c r="F222" s="5" t="s">
        <v>13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450000-300000</f>
        <v>150000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63.75" outlineLevel="4">
      <c r="A223" s="16">
        <v>208</v>
      </c>
      <c r="B223" s="11" t="s">
        <v>387</v>
      </c>
      <c r="C223" s="5" t="s">
        <v>1</v>
      </c>
      <c r="D223" s="5" t="s">
        <v>111</v>
      </c>
      <c r="E223" s="5" t="s">
        <v>115</v>
      </c>
      <c r="F223" s="5" t="s">
        <v>4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N224</f>
        <v>7011368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38.25" outlineLevel="5">
      <c r="A224" s="16">
        <v>209</v>
      </c>
      <c r="B224" s="11" t="s">
        <v>388</v>
      </c>
      <c r="C224" s="5" t="s">
        <v>1</v>
      </c>
      <c r="D224" s="5" t="s">
        <v>111</v>
      </c>
      <c r="E224" s="5" t="s">
        <v>116</v>
      </c>
      <c r="F224" s="5" t="s">
        <v>4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N225+N226+N227</f>
        <v>7011368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25.5" outlineLevel="6">
      <c r="A225" s="16">
        <v>210</v>
      </c>
      <c r="B225" s="11" t="s">
        <v>293</v>
      </c>
      <c r="C225" s="5" t="s">
        <v>1</v>
      </c>
      <c r="D225" s="5" t="s">
        <v>111</v>
      </c>
      <c r="E225" s="5" t="s">
        <v>116</v>
      </c>
      <c r="F225" s="5" t="s">
        <v>46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4095587-101232-100000-100000-100000</f>
        <v>3694355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38.25" outlineLevel="6">
      <c r="A226" s="16">
        <v>211</v>
      </c>
      <c r="B226" s="11" t="s">
        <v>295</v>
      </c>
      <c r="C226" s="5" t="s">
        <v>1</v>
      </c>
      <c r="D226" s="5" t="s">
        <v>111</v>
      </c>
      <c r="E226" s="5" t="s">
        <v>116</v>
      </c>
      <c r="F226" s="5" t="s">
        <v>13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890121+1700000+40000+411000+1600+69000+100000</f>
        <v>3211721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12.75" outlineLevel="6">
      <c r="A227" s="16">
        <v>212</v>
      </c>
      <c r="B227" s="11" t="s">
        <v>307</v>
      </c>
      <c r="C227" s="5" t="s">
        <v>1</v>
      </c>
      <c r="D227" s="5" t="s">
        <v>111</v>
      </c>
      <c r="E227" s="5" t="s">
        <v>116</v>
      </c>
      <c r="F227" s="5" t="s">
        <v>14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114292-40000+31000</f>
        <v>105292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s="9" customFormat="1" ht="12.75" outlineLevel="1">
      <c r="A228" s="16">
        <v>213</v>
      </c>
      <c r="B228" s="4" t="s">
        <v>259</v>
      </c>
      <c r="C228" s="10" t="s">
        <v>1</v>
      </c>
      <c r="D228" s="10" t="s">
        <v>117</v>
      </c>
      <c r="E228" s="10" t="s">
        <v>3</v>
      </c>
      <c r="F228" s="10" t="s">
        <v>4</v>
      </c>
      <c r="G228" s="10" t="s">
        <v>4</v>
      </c>
      <c r="H228" s="10"/>
      <c r="I228" s="10"/>
      <c r="J228" s="10"/>
      <c r="K228" s="10"/>
      <c r="L228" s="10"/>
      <c r="M228" s="6">
        <v>0</v>
      </c>
      <c r="N228" s="6">
        <f>N229</f>
        <v>306700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7">
        <v>0</v>
      </c>
      <c r="AG228" s="6">
        <v>0</v>
      </c>
    </row>
    <row r="229" spans="1:33" s="9" customFormat="1" ht="15" customHeight="1" outlineLevel="2">
      <c r="A229" s="16">
        <v>214</v>
      </c>
      <c r="B229" s="4" t="s">
        <v>260</v>
      </c>
      <c r="C229" s="10" t="s">
        <v>1</v>
      </c>
      <c r="D229" s="10" t="s">
        <v>118</v>
      </c>
      <c r="E229" s="10" t="s">
        <v>3</v>
      </c>
      <c r="F229" s="10" t="s">
        <v>4</v>
      </c>
      <c r="G229" s="10" t="s">
        <v>4</v>
      </c>
      <c r="H229" s="10"/>
      <c r="I229" s="10"/>
      <c r="J229" s="10"/>
      <c r="K229" s="10"/>
      <c r="L229" s="10"/>
      <c r="M229" s="6">
        <v>0</v>
      </c>
      <c r="N229" s="6">
        <f>N230+N237+N240</f>
        <v>306700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7">
        <v>0</v>
      </c>
      <c r="AG229" s="6">
        <v>0</v>
      </c>
    </row>
    <row r="230" spans="1:33" ht="51" outlineLevel="3">
      <c r="A230" s="16">
        <v>215</v>
      </c>
      <c r="B230" s="11" t="s">
        <v>389</v>
      </c>
      <c r="C230" s="5" t="s">
        <v>1</v>
      </c>
      <c r="D230" s="5" t="s">
        <v>118</v>
      </c>
      <c r="E230" s="5" t="s">
        <v>119</v>
      </c>
      <c r="F230" s="5" t="s">
        <v>4</v>
      </c>
      <c r="G230" s="5" t="s">
        <v>4</v>
      </c>
      <c r="H230" s="5"/>
      <c r="I230" s="5"/>
      <c r="J230" s="5"/>
      <c r="K230" s="5"/>
      <c r="L230" s="5"/>
      <c r="M230" s="12">
        <v>0</v>
      </c>
      <c r="N230" s="12">
        <f>N231+N233+N235</f>
        <v>46100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3">
        <v>0</v>
      </c>
      <c r="AG230" s="12">
        <v>0</v>
      </c>
    </row>
    <row r="231" spans="1:33" ht="51" outlineLevel="5">
      <c r="A231" s="16">
        <v>216</v>
      </c>
      <c r="B231" s="11" t="s">
        <v>390</v>
      </c>
      <c r="C231" s="5" t="s">
        <v>1</v>
      </c>
      <c r="D231" s="5" t="s">
        <v>118</v>
      </c>
      <c r="E231" s="5" t="s">
        <v>120</v>
      </c>
      <c r="F231" s="5" t="s">
        <v>4</v>
      </c>
      <c r="G231" s="5" t="s">
        <v>4</v>
      </c>
      <c r="H231" s="5"/>
      <c r="I231" s="5"/>
      <c r="J231" s="5"/>
      <c r="K231" s="5"/>
      <c r="L231" s="5"/>
      <c r="M231" s="12">
        <v>0</v>
      </c>
      <c r="N231" s="12">
        <f>N232</f>
        <v>27000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3">
        <v>0</v>
      </c>
      <c r="AG231" s="12">
        <v>0</v>
      </c>
    </row>
    <row r="232" spans="1:33" ht="12.75" outlineLevel="6">
      <c r="A232" s="16">
        <v>217</v>
      </c>
      <c r="B232" s="11" t="s">
        <v>302</v>
      </c>
      <c r="C232" s="5" t="s">
        <v>1</v>
      </c>
      <c r="D232" s="5" t="s">
        <v>118</v>
      </c>
      <c r="E232" s="5" t="s">
        <v>120</v>
      </c>
      <c r="F232" s="5" t="s">
        <v>121</v>
      </c>
      <c r="G232" s="5" t="s">
        <v>4</v>
      </c>
      <c r="H232" s="5"/>
      <c r="I232" s="5"/>
      <c r="J232" s="5"/>
      <c r="K232" s="5"/>
      <c r="L232" s="5"/>
      <c r="M232" s="12">
        <v>0</v>
      </c>
      <c r="N232" s="12">
        <v>27000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3">
        <v>0</v>
      </c>
      <c r="AG232" s="12">
        <v>0</v>
      </c>
    </row>
    <row r="233" spans="1:33" ht="63.75" outlineLevel="6">
      <c r="A233" s="16">
        <v>218</v>
      </c>
      <c r="B233" s="11" t="s">
        <v>502</v>
      </c>
      <c r="C233" s="5" t="s">
        <v>1</v>
      </c>
      <c r="D233" s="5" t="s">
        <v>118</v>
      </c>
      <c r="E233" s="5" t="s">
        <v>503</v>
      </c>
      <c r="F233" s="5" t="s">
        <v>4</v>
      </c>
      <c r="G233" s="5"/>
      <c r="H233" s="5"/>
      <c r="I233" s="5"/>
      <c r="J233" s="5"/>
      <c r="K233" s="5"/>
      <c r="L233" s="5"/>
      <c r="M233" s="12"/>
      <c r="N233" s="12">
        <f>N234</f>
        <v>12100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3"/>
      <c r="AG233" s="12"/>
    </row>
    <row r="234" spans="1:33" ht="12.75" outlineLevel="6">
      <c r="A234" s="16">
        <v>219</v>
      </c>
      <c r="B234" s="11" t="s">
        <v>302</v>
      </c>
      <c r="C234" s="5" t="s">
        <v>1</v>
      </c>
      <c r="D234" s="5" t="s">
        <v>118</v>
      </c>
      <c r="E234" s="5" t="s">
        <v>503</v>
      </c>
      <c r="F234" s="5" t="s">
        <v>121</v>
      </c>
      <c r="G234" s="5"/>
      <c r="H234" s="5"/>
      <c r="I234" s="5"/>
      <c r="J234" s="5"/>
      <c r="K234" s="5"/>
      <c r="L234" s="5"/>
      <c r="M234" s="12"/>
      <c r="N234" s="12">
        <v>12100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3"/>
      <c r="AG234" s="12"/>
    </row>
    <row r="235" spans="1:33" ht="25.5" outlineLevel="5">
      <c r="A235" s="16">
        <v>220</v>
      </c>
      <c r="B235" s="11" t="s">
        <v>497</v>
      </c>
      <c r="C235" s="5" t="s">
        <v>1</v>
      </c>
      <c r="D235" s="5" t="s">
        <v>118</v>
      </c>
      <c r="E235" s="5" t="s">
        <v>496</v>
      </c>
      <c r="F235" s="5" t="s">
        <v>4</v>
      </c>
      <c r="G235" s="5" t="s">
        <v>4</v>
      </c>
      <c r="H235" s="5"/>
      <c r="I235" s="5"/>
      <c r="J235" s="5"/>
      <c r="K235" s="5"/>
      <c r="L235" s="5"/>
      <c r="M235" s="12">
        <v>0</v>
      </c>
      <c r="N235" s="12">
        <f>N236</f>
        <v>7000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2">
        <v>0</v>
      </c>
    </row>
    <row r="236" spans="1:33" ht="12.75" outlineLevel="6">
      <c r="A236" s="16">
        <v>221</v>
      </c>
      <c r="B236" s="11" t="s">
        <v>302</v>
      </c>
      <c r="C236" s="5" t="s">
        <v>1</v>
      </c>
      <c r="D236" s="5" t="s">
        <v>118</v>
      </c>
      <c r="E236" s="5" t="s">
        <v>496</v>
      </c>
      <c r="F236" s="5" t="s">
        <v>121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v>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38.25" outlineLevel="3">
      <c r="A237" s="16">
        <v>222</v>
      </c>
      <c r="B237" s="11" t="s">
        <v>392</v>
      </c>
      <c r="C237" s="5" t="s">
        <v>1</v>
      </c>
      <c r="D237" s="5" t="s">
        <v>118</v>
      </c>
      <c r="E237" s="5" t="s">
        <v>123</v>
      </c>
      <c r="F237" s="5" t="s">
        <v>4</v>
      </c>
      <c r="G237" s="5" t="s">
        <v>4</v>
      </c>
      <c r="H237" s="5"/>
      <c r="I237" s="5"/>
      <c r="J237" s="5"/>
      <c r="K237" s="5"/>
      <c r="L237" s="5"/>
      <c r="M237" s="12">
        <v>0</v>
      </c>
      <c r="N237" s="12">
        <f>N238</f>
        <v>25000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3">
        <v>0</v>
      </c>
      <c r="AG237" s="12">
        <v>0</v>
      </c>
    </row>
    <row r="238" spans="1:33" ht="38.25" outlineLevel="5">
      <c r="A238" s="16">
        <v>223</v>
      </c>
      <c r="B238" s="11" t="s">
        <v>393</v>
      </c>
      <c r="C238" s="5" t="s">
        <v>1</v>
      </c>
      <c r="D238" s="5" t="s">
        <v>118</v>
      </c>
      <c r="E238" s="5" t="s">
        <v>124</v>
      </c>
      <c r="F238" s="5" t="s">
        <v>4</v>
      </c>
      <c r="G238" s="5" t="s">
        <v>4</v>
      </c>
      <c r="H238" s="5"/>
      <c r="I238" s="5"/>
      <c r="J238" s="5"/>
      <c r="K238" s="5"/>
      <c r="L238" s="5"/>
      <c r="M238" s="12">
        <v>0</v>
      </c>
      <c r="N238" s="12">
        <f>N239</f>
        <v>25000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2">
        <v>0</v>
      </c>
    </row>
    <row r="239" spans="1:33" ht="12.75" outlineLevel="6">
      <c r="A239" s="16">
        <v>224</v>
      </c>
      <c r="B239" s="11" t="s">
        <v>302</v>
      </c>
      <c r="C239" s="5" t="s">
        <v>1</v>
      </c>
      <c r="D239" s="5" t="s">
        <v>118</v>
      </c>
      <c r="E239" s="5" t="s">
        <v>124</v>
      </c>
      <c r="F239" s="5" t="s">
        <v>121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v>25000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51" outlineLevel="3">
      <c r="A240" s="16">
        <v>225</v>
      </c>
      <c r="B240" s="11" t="s">
        <v>394</v>
      </c>
      <c r="C240" s="5" t="s">
        <v>1</v>
      </c>
      <c r="D240" s="5" t="s">
        <v>118</v>
      </c>
      <c r="E240" s="5" t="s">
        <v>125</v>
      </c>
      <c r="F240" s="5" t="s">
        <v>4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f>N241</f>
        <v>235600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51" outlineLevel="4">
      <c r="A241" s="16">
        <v>226</v>
      </c>
      <c r="B241" s="11" t="s">
        <v>395</v>
      </c>
      <c r="C241" s="5" t="s">
        <v>1</v>
      </c>
      <c r="D241" s="5" t="s">
        <v>118</v>
      </c>
      <c r="E241" s="5" t="s">
        <v>126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235600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25.5" outlineLevel="5">
      <c r="A242" s="16">
        <v>227</v>
      </c>
      <c r="B242" s="11" t="s">
        <v>396</v>
      </c>
      <c r="C242" s="5" t="s">
        <v>1</v>
      </c>
      <c r="D242" s="5" t="s">
        <v>118</v>
      </c>
      <c r="E242" s="5" t="s">
        <v>127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235600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12.75" outlineLevel="6">
      <c r="A243" s="16">
        <v>228</v>
      </c>
      <c r="B243" s="11" t="s">
        <v>302</v>
      </c>
      <c r="C243" s="5" t="s">
        <v>1</v>
      </c>
      <c r="D243" s="5" t="s">
        <v>118</v>
      </c>
      <c r="E243" s="5" t="s">
        <v>127</v>
      </c>
      <c r="F243" s="5" t="s">
        <v>121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v>235600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s="9" customFormat="1" ht="12.75" outlineLevel="1">
      <c r="A244" s="16">
        <v>229</v>
      </c>
      <c r="B244" s="4" t="s">
        <v>261</v>
      </c>
      <c r="C244" s="10" t="s">
        <v>1</v>
      </c>
      <c r="D244" s="10" t="s">
        <v>128</v>
      </c>
      <c r="E244" s="10" t="s">
        <v>3</v>
      </c>
      <c r="F244" s="10" t="s">
        <v>4</v>
      </c>
      <c r="G244" s="10" t="s">
        <v>4</v>
      </c>
      <c r="H244" s="10"/>
      <c r="I244" s="10"/>
      <c r="J244" s="10"/>
      <c r="K244" s="10"/>
      <c r="L244" s="10"/>
      <c r="M244" s="6">
        <v>0</v>
      </c>
      <c r="N244" s="6">
        <f>N245</f>
        <v>17466200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7">
        <v>0</v>
      </c>
      <c r="AG244" s="6">
        <v>0</v>
      </c>
    </row>
    <row r="245" spans="1:33" s="9" customFormat="1" ht="12.75" outlineLevel="2">
      <c r="A245" s="16">
        <v>230</v>
      </c>
      <c r="B245" s="4" t="s">
        <v>262</v>
      </c>
      <c r="C245" s="10" t="s">
        <v>1</v>
      </c>
      <c r="D245" s="10" t="s">
        <v>129</v>
      </c>
      <c r="E245" s="10" t="s">
        <v>3</v>
      </c>
      <c r="F245" s="10" t="s">
        <v>4</v>
      </c>
      <c r="G245" s="10" t="s">
        <v>4</v>
      </c>
      <c r="H245" s="10"/>
      <c r="I245" s="10"/>
      <c r="J245" s="10"/>
      <c r="K245" s="10"/>
      <c r="L245" s="10"/>
      <c r="M245" s="6">
        <v>0</v>
      </c>
      <c r="N245" s="6">
        <f>N246</f>
        <v>17466200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7">
        <v>0</v>
      </c>
      <c r="AG245" s="6">
        <v>0</v>
      </c>
    </row>
    <row r="246" spans="1:33" ht="38.25" outlineLevel="3">
      <c r="A246" s="16">
        <v>231</v>
      </c>
      <c r="B246" s="11" t="s">
        <v>397</v>
      </c>
      <c r="C246" s="5" t="s">
        <v>1</v>
      </c>
      <c r="D246" s="5" t="s">
        <v>129</v>
      </c>
      <c r="E246" s="5" t="s">
        <v>130</v>
      </c>
      <c r="F246" s="5" t="s">
        <v>4</v>
      </c>
      <c r="G246" s="5" t="s">
        <v>4</v>
      </c>
      <c r="H246" s="5"/>
      <c r="I246" s="5"/>
      <c r="J246" s="5"/>
      <c r="K246" s="5"/>
      <c r="L246" s="5"/>
      <c r="M246" s="12">
        <v>0</v>
      </c>
      <c r="N246" s="12">
        <f>N247+N258</f>
        <v>17466200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2">
        <v>0</v>
      </c>
    </row>
    <row r="247" spans="1:33" ht="12.75" outlineLevel="4">
      <c r="A247" s="16">
        <v>232</v>
      </c>
      <c r="B247" s="11" t="s">
        <v>398</v>
      </c>
      <c r="C247" s="5" t="s">
        <v>1</v>
      </c>
      <c r="D247" s="5" t="s">
        <v>129</v>
      </c>
      <c r="E247" s="5" t="s">
        <v>131</v>
      </c>
      <c r="F247" s="5" t="s">
        <v>4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f>N248+N250+N252+N256+N254</f>
        <v>925367.05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ht="90.75" customHeight="1" outlineLevel="5">
      <c r="A248" s="16">
        <v>233</v>
      </c>
      <c r="B248" s="11" t="s">
        <v>399</v>
      </c>
      <c r="C248" s="5" t="s">
        <v>1</v>
      </c>
      <c r="D248" s="5" t="s">
        <v>129</v>
      </c>
      <c r="E248" s="5" t="s">
        <v>132</v>
      </c>
      <c r="F248" s="5" t="s">
        <v>4</v>
      </c>
      <c r="G248" s="5" t="s">
        <v>4</v>
      </c>
      <c r="H248" s="5"/>
      <c r="I248" s="5"/>
      <c r="J248" s="5"/>
      <c r="K248" s="5"/>
      <c r="L248" s="5"/>
      <c r="M248" s="12">
        <v>0</v>
      </c>
      <c r="N248" s="12">
        <f>N249</f>
        <v>200000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3">
        <v>0</v>
      </c>
      <c r="AG248" s="12">
        <v>0</v>
      </c>
    </row>
    <row r="249" spans="1:33" ht="12.75" outlineLevel="6">
      <c r="A249" s="16">
        <v>234</v>
      </c>
      <c r="B249" s="11" t="s">
        <v>302</v>
      </c>
      <c r="C249" s="5" t="s">
        <v>1</v>
      </c>
      <c r="D249" s="5" t="s">
        <v>129</v>
      </c>
      <c r="E249" s="5" t="s">
        <v>132</v>
      </c>
      <c r="F249" s="5" t="s">
        <v>121</v>
      </c>
      <c r="G249" s="5" t="s">
        <v>4</v>
      </c>
      <c r="H249" s="5"/>
      <c r="I249" s="5"/>
      <c r="J249" s="5"/>
      <c r="K249" s="5"/>
      <c r="L249" s="5"/>
      <c r="M249" s="12">
        <v>0</v>
      </c>
      <c r="N249" s="12">
        <v>200000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3">
        <v>0</v>
      </c>
      <c r="AG249" s="12">
        <v>0</v>
      </c>
    </row>
    <row r="250" spans="1:33" ht="63.75" outlineLevel="5">
      <c r="A250" s="16">
        <v>235</v>
      </c>
      <c r="B250" s="11" t="s">
        <v>400</v>
      </c>
      <c r="C250" s="5" t="s">
        <v>1</v>
      </c>
      <c r="D250" s="5" t="s">
        <v>129</v>
      </c>
      <c r="E250" s="5" t="s">
        <v>133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</f>
        <v>40000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6">
      <c r="A251" s="16">
        <v>236</v>
      </c>
      <c r="B251" s="11" t="s">
        <v>302</v>
      </c>
      <c r="C251" s="5" t="s">
        <v>1</v>
      </c>
      <c r="D251" s="5" t="s">
        <v>129</v>
      </c>
      <c r="E251" s="5" t="s">
        <v>133</v>
      </c>
      <c r="F251" s="5" t="s">
        <v>121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20000+40000-20000</f>
        <v>40000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65.25" customHeight="1" outlineLevel="5">
      <c r="A252" s="16">
        <v>237</v>
      </c>
      <c r="B252" s="11" t="s">
        <v>401</v>
      </c>
      <c r="C252" s="5" t="s">
        <v>1</v>
      </c>
      <c r="D252" s="5" t="s">
        <v>129</v>
      </c>
      <c r="E252" s="5" t="s">
        <v>134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435657.55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302</v>
      </c>
      <c r="C253" s="5" t="s">
        <v>1</v>
      </c>
      <c r="D253" s="5" t="s">
        <v>129</v>
      </c>
      <c r="E253" s="5" t="s">
        <v>134</v>
      </c>
      <c r="F253" s="5" t="s">
        <v>121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f>375200+20000+45000-4542.45</f>
        <v>435657.55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25.5" outlineLevel="6">
      <c r="A254" s="16">
        <v>239</v>
      </c>
      <c r="B254" s="11" t="s">
        <v>519</v>
      </c>
      <c r="C254" s="5" t="s">
        <v>1</v>
      </c>
      <c r="D254" s="5" t="s">
        <v>129</v>
      </c>
      <c r="E254" s="5" t="s">
        <v>518</v>
      </c>
      <c r="F254" s="5" t="s">
        <v>4</v>
      </c>
      <c r="G254" s="5"/>
      <c r="H254" s="5"/>
      <c r="I254" s="5"/>
      <c r="J254" s="5"/>
      <c r="K254" s="5"/>
      <c r="L254" s="5"/>
      <c r="M254" s="12"/>
      <c r="N254" s="12">
        <f>N255</f>
        <v>149709.5</v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3"/>
      <c r="AG254" s="12"/>
    </row>
    <row r="255" spans="1:33" ht="12.75" outlineLevel="6">
      <c r="A255" s="16">
        <v>240</v>
      </c>
      <c r="B255" s="11" t="s">
        <v>302</v>
      </c>
      <c r="C255" s="5" t="s">
        <v>1</v>
      </c>
      <c r="D255" s="5" t="s">
        <v>129</v>
      </c>
      <c r="E255" s="5" t="s">
        <v>518</v>
      </c>
      <c r="F255" s="5" t="s">
        <v>121</v>
      </c>
      <c r="G255" s="5"/>
      <c r="H255" s="5"/>
      <c r="I255" s="5"/>
      <c r="J255" s="5"/>
      <c r="K255" s="5"/>
      <c r="L255" s="5"/>
      <c r="M255" s="12"/>
      <c r="N255" s="12">
        <f>150000-290.5</f>
        <v>149709.5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3"/>
      <c r="AG255" s="12"/>
    </row>
    <row r="256" spans="1:33" ht="51" outlineLevel="6">
      <c r="A256" s="16">
        <v>241</v>
      </c>
      <c r="B256" s="11" t="s">
        <v>517</v>
      </c>
      <c r="C256" s="5" t="s">
        <v>1</v>
      </c>
      <c r="D256" s="5" t="s">
        <v>129</v>
      </c>
      <c r="E256" s="5" t="s">
        <v>516</v>
      </c>
      <c r="F256" s="5" t="s">
        <v>4</v>
      </c>
      <c r="G256" s="5"/>
      <c r="H256" s="5"/>
      <c r="I256" s="5"/>
      <c r="J256" s="5"/>
      <c r="K256" s="5"/>
      <c r="L256" s="5"/>
      <c r="M256" s="12"/>
      <c r="N256" s="12">
        <f>N257</f>
        <v>100000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  <c r="AG256" s="12"/>
    </row>
    <row r="257" spans="1:33" ht="12.75" outlineLevel="6">
      <c r="A257" s="16">
        <v>242</v>
      </c>
      <c r="B257" s="11" t="s">
        <v>302</v>
      </c>
      <c r="C257" s="5" t="s">
        <v>1</v>
      </c>
      <c r="D257" s="5" t="s">
        <v>129</v>
      </c>
      <c r="E257" s="5" t="s">
        <v>516</v>
      </c>
      <c r="F257" s="5" t="s">
        <v>121</v>
      </c>
      <c r="G257" s="5"/>
      <c r="H257" s="5"/>
      <c r="I257" s="5"/>
      <c r="J257" s="5"/>
      <c r="K257" s="5"/>
      <c r="L257" s="5"/>
      <c r="M257" s="12"/>
      <c r="N257" s="12">
        <v>100000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3"/>
      <c r="AG257" s="12"/>
    </row>
    <row r="258" spans="1:33" ht="51.75" customHeight="1" outlineLevel="4">
      <c r="A258" s="16">
        <v>243</v>
      </c>
      <c r="B258" s="11" t="s">
        <v>402</v>
      </c>
      <c r="C258" s="5" t="s">
        <v>1</v>
      </c>
      <c r="D258" s="5" t="s">
        <v>129</v>
      </c>
      <c r="E258" s="5" t="s">
        <v>135</v>
      </c>
      <c r="F258" s="5" t="s">
        <v>4</v>
      </c>
      <c r="G258" s="5" t="s">
        <v>4</v>
      </c>
      <c r="H258" s="5"/>
      <c r="I258" s="5"/>
      <c r="J258" s="5"/>
      <c r="K258" s="5"/>
      <c r="L258" s="5"/>
      <c r="M258" s="12">
        <v>0</v>
      </c>
      <c r="N258" s="12">
        <f>N259+N261+N263</f>
        <v>16540832.95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3">
        <v>0</v>
      </c>
      <c r="AG258" s="12">
        <v>0</v>
      </c>
    </row>
    <row r="259" spans="1:33" ht="16.5" customHeight="1" outlineLevel="5">
      <c r="A259" s="16">
        <v>244</v>
      </c>
      <c r="B259" s="11" t="s">
        <v>403</v>
      </c>
      <c r="C259" s="5" t="s">
        <v>1</v>
      </c>
      <c r="D259" s="5" t="s">
        <v>129</v>
      </c>
      <c r="E259" s="5" t="s">
        <v>136</v>
      </c>
      <c r="F259" s="5" t="s">
        <v>4</v>
      </c>
      <c r="G259" s="5" t="s">
        <v>4</v>
      </c>
      <c r="H259" s="5"/>
      <c r="I259" s="5"/>
      <c r="J259" s="5"/>
      <c r="K259" s="5"/>
      <c r="L259" s="5"/>
      <c r="M259" s="12">
        <v>0</v>
      </c>
      <c r="N259" s="12">
        <f>N260</f>
        <v>10998407.91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3">
        <v>0</v>
      </c>
      <c r="AG259" s="12">
        <v>0</v>
      </c>
    </row>
    <row r="260" spans="1:33" ht="12.75" outlineLevel="6">
      <c r="A260" s="16">
        <v>245</v>
      </c>
      <c r="B260" s="11" t="s">
        <v>302</v>
      </c>
      <c r="C260" s="5" t="s">
        <v>1</v>
      </c>
      <c r="D260" s="5" t="s">
        <v>129</v>
      </c>
      <c r="E260" s="5" t="s">
        <v>136</v>
      </c>
      <c r="F260" s="5" t="s">
        <v>121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f>11403000-40000-154000-75000-50000-45000-13000-27592.09</f>
        <v>10998407.91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ht="25.5" outlineLevel="5">
      <c r="A261" s="16">
        <v>246</v>
      </c>
      <c r="B261" s="11" t="s">
        <v>404</v>
      </c>
      <c r="C261" s="5" t="s">
        <v>1</v>
      </c>
      <c r="D261" s="5" t="s">
        <v>129</v>
      </c>
      <c r="E261" s="5" t="s">
        <v>137</v>
      </c>
      <c r="F261" s="5" t="s">
        <v>4</v>
      </c>
      <c r="G261" s="5" t="s">
        <v>4</v>
      </c>
      <c r="H261" s="5"/>
      <c r="I261" s="5"/>
      <c r="J261" s="5"/>
      <c r="K261" s="5"/>
      <c r="L261" s="5"/>
      <c r="M261" s="12">
        <v>0</v>
      </c>
      <c r="N261" s="12">
        <f>N262</f>
        <v>1395475.04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3">
        <v>0</v>
      </c>
      <c r="AG261" s="12">
        <v>0</v>
      </c>
    </row>
    <row r="262" spans="1:33" ht="12.75" outlineLevel="6">
      <c r="A262" s="16">
        <v>247</v>
      </c>
      <c r="B262" s="11" t="s">
        <v>302</v>
      </c>
      <c r="C262" s="5" t="s">
        <v>1</v>
      </c>
      <c r="D262" s="5" t="s">
        <v>129</v>
      </c>
      <c r="E262" s="5" t="s">
        <v>137</v>
      </c>
      <c r="F262" s="5" t="s">
        <v>121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f>1379000+70000-53524.96</f>
        <v>1395475.04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25.5" outlineLevel="5">
      <c r="A263" s="16">
        <v>248</v>
      </c>
      <c r="B263" s="11" t="s">
        <v>405</v>
      </c>
      <c r="C263" s="5" t="s">
        <v>1</v>
      </c>
      <c r="D263" s="5" t="s">
        <v>129</v>
      </c>
      <c r="E263" s="5" t="s">
        <v>138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</f>
        <v>4146950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12.75" outlineLevel="6">
      <c r="A264" s="16">
        <v>249</v>
      </c>
      <c r="B264" s="11" t="s">
        <v>302</v>
      </c>
      <c r="C264" s="5" t="s">
        <v>1</v>
      </c>
      <c r="D264" s="5" t="s">
        <v>129</v>
      </c>
      <c r="E264" s="5" t="s">
        <v>138</v>
      </c>
      <c r="F264" s="5" t="s">
        <v>121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4064000+84000-1050</f>
        <v>4146950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s="9" customFormat="1" ht="12.75" outlineLevel="1">
      <c r="A265" s="16">
        <v>250</v>
      </c>
      <c r="B265" s="4" t="s">
        <v>263</v>
      </c>
      <c r="C265" s="10" t="s">
        <v>1</v>
      </c>
      <c r="D265" s="10" t="s">
        <v>139</v>
      </c>
      <c r="E265" s="10" t="s">
        <v>3</v>
      </c>
      <c r="F265" s="10" t="s">
        <v>4</v>
      </c>
      <c r="G265" s="10" t="s">
        <v>4</v>
      </c>
      <c r="H265" s="10"/>
      <c r="I265" s="10"/>
      <c r="J265" s="10"/>
      <c r="K265" s="10"/>
      <c r="L265" s="10"/>
      <c r="M265" s="6">
        <v>0</v>
      </c>
      <c r="N265" s="6">
        <f>N266</f>
        <v>149100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7">
        <v>0</v>
      </c>
      <c r="AG265" s="6">
        <v>0</v>
      </c>
    </row>
    <row r="266" spans="1:33" s="9" customFormat="1" ht="15" customHeight="1" outlineLevel="2">
      <c r="A266" s="16">
        <v>251</v>
      </c>
      <c r="B266" s="4" t="s">
        <v>264</v>
      </c>
      <c r="C266" s="10" t="s">
        <v>1</v>
      </c>
      <c r="D266" s="10" t="s">
        <v>140</v>
      </c>
      <c r="E266" s="10" t="s">
        <v>3</v>
      </c>
      <c r="F266" s="10" t="s">
        <v>4</v>
      </c>
      <c r="G266" s="10" t="s">
        <v>4</v>
      </c>
      <c r="H266" s="10"/>
      <c r="I266" s="10"/>
      <c r="J266" s="10"/>
      <c r="K266" s="10"/>
      <c r="L266" s="10"/>
      <c r="M266" s="6">
        <v>0</v>
      </c>
      <c r="N266" s="6">
        <f>N267</f>
        <v>149100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7">
        <v>0</v>
      </c>
      <c r="AG266" s="6">
        <v>0</v>
      </c>
    </row>
    <row r="267" spans="1:33" ht="63.75" outlineLevel="3">
      <c r="A267" s="16">
        <v>252</v>
      </c>
      <c r="B267" s="11" t="s">
        <v>406</v>
      </c>
      <c r="C267" s="5" t="s">
        <v>1</v>
      </c>
      <c r="D267" s="5" t="s">
        <v>140</v>
      </c>
      <c r="E267" s="5" t="s">
        <v>141</v>
      </c>
      <c r="F267" s="5" t="s">
        <v>4</v>
      </c>
      <c r="G267" s="5" t="s">
        <v>4</v>
      </c>
      <c r="H267" s="5"/>
      <c r="I267" s="5"/>
      <c r="J267" s="5"/>
      <c r="K267" s="5"/>
      <c r="L267" s="5"/>
      <c r="M267" s="12">
        <v>0</v>
      </c>
      <c r="N267" s="12">
        <f>N268+N271+N274+N277</f>
        <v>149100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3">
        <v>0</v>
      </c>
      <c r="AG267" s="12">
        <v>0</v>
      </c>
    </row>
    <row r="268" spans="1:33" ht="38.25" outlineLevel="4">
      <c r="A268" s="16">
        <v>253</v>
      </c>
      <c r="B268" s="11" t="s">
        <v>407</v>
      </c>
      <c r="C268" s="5" t="s">
        <v>1</v>
      </c>
      <c r="D268" s="5" t="s">
        <v>140</v>
      </c>
      <c r="E268" s="5" t="s">
        <v>142</v>
      </c>
      <c r="F268" s="5" t="s">
        <v>4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N269</f>
        <v>19600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ht="38.25" outlineLevel="5">
      <c r="A269" s="16">
        <v>254</v>
      </c>
      <c r="B269" s="11" t="s">
        <v>408</v>
      </c>
      <c r="C269" s="5" t="s">
        <v>1</v>
      </c>
      <c r="D269" s="5" t="s">
        <v>140</v>
      </c>
      <c r="E269" s="5" t="s">
        <v>143</v>
      </c>
      <c r="F269" s="5" t="s">
        <v>4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f>N270</f>
        <v>19600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38.25" outlineLevel="6">
      <c r="A270" s="16">
        <v>255</v>
      </c>
      <c r="B270" s="11" t="s">
        <v>295</v>
      </c>
      <c r="C270" s="5" t="s">
        <v>1</v>
      </c>
      <c r="D270" s="5" t="s">
        <v>140</v>
      </c>
      <c r="E270" s="5" t="s">
        <v>143</v>
      </c>
      <c r="F270" s="5" t="s">
        <v>13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f>20000-400</f>
        <v>19600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51" outlineLevel="4">
      <c r="A271" s="16">
        <v>256</v>
      </c>
      <c r="B271" s="11" t="s">
        <v>409</v>
      </c>
      <c r="C271" s="5" t="s">
        <v>1</v>
      </c>
      <c r="D271" s="5" t="s">
        <v>140</v>
      </c>
      <c r="E271" s="5" t="s">
        <v>144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</f>
        <v>10000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51" outlineLevel="5">
      <c r="A272" s="16">
        <v>257</v>
      </c>
      <c r="B272" s="11" t="s">
        <v>410</v>
      </c>
      <c r="C272" s="5" t="s">
        <v>1</v>
      </c>
      <c r="D272" s="5" t="s">
        <v>140</v>
      </c>
      <c r="E272" s="5" t="s">
        <v>145</v>
      </c>
      <c r="F272" s="5" t="s">
        <v>4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N273</f>
        <v>10000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38.25" outlineLevel="6">
      <c r="A273" s="16">
        <v>258</v>
      </c>
      <c r="B273" s="11" t="s">
        <v>295</v>
      </c>
      <c r="C273" s="5" t="s">
        <v>1</v>
      </c>
      <c r="D273" s="5" t="s">
        <v>140</v>
      </c>
      <c r="E273" s="5" t="s">
        <v>145</v>
      </c>
      <c r="F273" s="5" t="s">
        <v>13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v>10000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76.5" outlineLevel="4">
      <c r="A274" s="16">
        <v>259</v>
      </c>
      <c r="B274" s="11" t="s">
        <v>411</v>
      </c>
      <c r="C274" s="5" t="s">
        <v>1</v>
      </c>
      <c r="D274" s="5" t="s">
        <v>140</v>
      </c>
      <c r="E274" s="5" t="s">
        <v>146</v>
      </c>
      <c r="F274" s="5" t="s">
        <v>4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f>N275</f>
        <v>99500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76.5" outlineLevel="5">
      <c r="A275" s="16">
        <v>260</v>
      </c>
      <c r="B275" s="11" t="s">
        <v>412</v>
      </c>
      <c r="C275" s="5" t="s">
        <v>1</v>
      </c>
      <c r="D275" s="5" t="s">
        <v>140</v>
      </c>
      <c r="E275" s="5" t="s">
        <v>147</v>
      </c>
      <c r="F275" s="5" t="s">
        <v>4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f>N276</f>
        <v>99500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38.25" outlineLevel="6">
      <c r="A276" s="16">
        <v>261</v>
      </c>
      <c r="B276" s="11" t="s">
        <v>295</v>
      </c>
      <c r="C276" s="5" t="s">
        <v>1</v>
      </c>
      <c r="D276" s="5" t="s">
        <v>140</v>
      </c>
      <c r="E276" s="5" t="s">
        <v>147</v>
      </c>
      <c r="F276" s="5" t="s">
        <v>13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f>100000-500</f>
        <v>99500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38.25" outlineLevel="4">
      <c r="A277" s="16">
        <v>262</v>
      </c>
      <c r="B277" s="11" t="s">
        <v>413</v>
      </c>
      <c r="C277" s="5" t="s">
        <v>1</v>
      </c>
      <c r="D277" s="5" t="s">
        <v>140</v>
      </c>
      <c r="E277" s="5" t="s">
        <v>148</v>
      </c>
      <c r="F277" s="5" t="s">
        <v>4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f>N278</f>
        <v>20000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38.25" outlineLevel="5">
      <c r="A278" s="16">
        <v>263</v>
      </c>
      <c r="B278" s="11" t="s">
        <v>414</v>
      </c>
      <c r="C278" s="5" t="s">
        <v>1</v>
      </c>
      <c r="D278" s="5" t="s">
        <v>140</v>
      </c>
      <c r="E278" s="5" t="s">
        <v>149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20000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38.25" outlineLevel="6">
      <c r="A279" s="16">
        <v>264</v>
      </c>
      <c r="B279" s="11" t="s">
        <v>295</v>
      </c>
      <c r="C279" s="5" t="s">
        <v>1</v>
      </c>
      <c r="D279" s="5" t="s">
        <v>140</v>
      </c>
      <c r="E279" s="5" t="s">
        <v>149</v>
      </c>
      <c r="F279" s="5" t="s">
        <v>13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v>20000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s="9" customFormat="1" ht="12.75" outlineLevel="1">
      <c r="A280" s="16">
        <v>265</v>
      </c>
      <c r="B280" s="4" t="s">
        <v>265</v>
      </c>
      <c r="C280" s="10" t="s">
        <v>1</v>
      </c>
      <c r="D280" s="10" t="s">
        <v>150</v>
      </c>
      <c r="E280" s="10" t="s">
        <v>3</v>
      </c>
      <c r="F280" s="10" t="s">
        <v>4</v>
      </c>
      <c r="G280" s="10" t="s">
        <v>4</v>
      </c>
      <c r="H280" s="10"/>
      <c r="I280" s="10"/>
      <c r="J280" s="10"/>
      <c r="K280" s="10"/>
      <c r="L280" s="10"/>
      <c r="M280" s="6">
        <v>0</v>
      </c>
      <c r="N280" s="6">
        <f>N281+N312</f>
        <v>37511500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7">
        <v>0</v>
      </c>
      <c r="AG280" s="6">
        <v>0</v>
      </c>
    </row>
    <row r="281" spans="1:33" s="9" customFormat="1" ht="12.75" outlineLevel="2">
      <c r="A281" s="16">
        <v>266</v>
      </c>
      <c r="B281" s="4" t="s">
        <v>266</v>
      </c>
      <c r="C281" s="10" t="s">
        <v>1</v>
      </c>
      <c r="D281" s="10" t="s">
        <v>151</v>
      </c>
      <c r="E281" s="10" t="s">
        <v>3</v>
      </c>
      <c r="F281" s="10" t="s">
        <v>4</v>
      </c>
      <c r="G281" s="10" t="s">
        <v>4</v>
      </c>
      <c r="H281" s="10"/>
      <c r="I281" s="10"/>
      <c r="J281" s="10"/>
      <c r="K281" s="10"/>
      <c r="L281" s="10"/>
      <c r="M281" s="6">
        <v>0</v>
      </c>
      <c r="N281" s="6">
        <f>N282+N299</f>
        <v>35874976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7">
        <v>0</v>
      </c>
      <c r="AG281" s="6">
        <v>0</v>
      </c>
    </row>
    <row r="282" spans="1:33" ht="51" outlineLevel="3">
      <c r="A282" s="16">
        <v>267</v>
      </c>
      <c r="B282" s="11" t="s">
        <v>415</v>
      </c>
      <c r="C282" s="5" t="s">
        <v>1</v>
      </c>
      <c r="D282" s="5" t="s">
        <v>151</v>
      </c>
      <c r="E282" s="5" t="s">
        <v>152</v>
      </c>
      <c r="F282" s="5" t="s">
        <v>4</v>
      </c>
      <c r="G282" s="5" t="s">
        <v>4</v>
      </c>
      <c r="H282" s="5"/>
      <c r="I282" s="5"/>
      <c r="J282" s="5"/>
      <c r="K282" s="5"/>
      <c r="L282" s="5"/>
      <c r="M282" s="12">
        <v>0</v>
      </c>
      <c r="N282" s="12">
        <f>N283</f>
        <v>33617776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3">
        <v>0</v>
      </c>
      <c r="AG282" s="12">
        <v>0</v>
      </c>
    </row>
    <row r="283" spans="1:33" ht="51" outlineLevel="4">
      <c r="A283" s="16">
        <v>268</v>
      </c>
      <c r="B283" s="11" t="s">
        <v>416</v>
      </c>
      <c r="C283" s="5" t="s">
        <v>1</v>
      </c>
      <c r="D283" s="5" t="s">
        <v>151</v>
      </c>
      <c r="E283" s="5" t="s">
        <v>153</v>
      </c>
      <c r="F283" s="5" t="s">
        <v>4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f>N284+N286+N288+N290+N293+N296</f>
        <v>33617776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ht="12.75" outlineLevel="5">
      <c r="A284" s="16">
        <v>269</v>
      </c>
      <c r="B284" s="11" t="s">
        <v>417</v>
      </c>
      <c r="C284" s="5" t="s">
        <v>1</v>
      </c>
      <c r="D284" s="5" t="s">
        <v>151</v>
      </c>
      <c r="E284" s="5" t="s">
        <v>154</v>
      </c>
      <c r="F284" s="5" t="s">
        <v>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f>N285</f>
        <v>275900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25.5" outlineLevel="6">
      <c r="A285" s="16">
        <v>270</v>
      </c>
      <c r="B285" s="11" t="s">
        <v>296</v>
      </c>
      <c r="C285" s="5" t="s">
        <v>1</v>
      </c>
      <c r="D285" s="5" t="s">
        <v>151</v>
      </c>
      <c r="E285" s="5" t="s">
        <v>154</v>
      </c>
      <c r="F285" s="5" t="s">
        <v>155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v>275900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25.5" outlineLevel="5">
      <c r="A286" s="16">
        <v>271</v>
      </c>
      <c r="B286" s="11" t="s">
        <v>418</v>
      </c>
      <c r="C286" s="5" t="s">
        <v>1</v>
      </c>
      <c r="D286" s="5" t="s">
        <v>151</v>
      </c>
      <c r="E286" s="5" t="s">
        <v>156</v>
      </c>
      <c r="F286" s="5" t="s">
        <v>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f>N287</f>
        <v>54000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25.5" outlineLevel="6">
      <c r="A287" s="16">
        <v>272</v>
      </c>
      <c r="B287" s="11" t="s">
        <v>296</v>
      </c>
      <c r="C287" s="5" t="s">
        <v>1</v>
      </c>
      <c r="D287" s="5" t="s">
        <v>151</v>
      </c>
      <c r="E287" s="5" t="s">
        <v>156</v>
      </c>
      <c r="F287" s="5" t="s">
        <v>155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f>84000-30000</f>
        <v>54000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12.75" customHeight="1" outlineLevel="5">
      <c r="A288" s="16">
        <v>273</v>
      </c>
      <c r="B288" s="11" t="s">
        <v>419</v>
      </c>
      <c r="C288" s="5" t="s">
        <v>1</v>
      </c>
      <c r="D288" s="5" t="s">
        <v>151</v>
      </c>
      <c r="E288" s="5" t="s">
        <v>157</v>
      </c>
      <c r="F288" s="5" t="s">
        <v>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N289</f>
        <v>368100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25.5" outlineLevel="6">
      <c r="A289" s="16">
        <v>274</v>
      </c>
      <c r="B289" s="11" t="s">
        <v>296</v>
      </c>
      <c r="C289" s="5" t="s">
        <v>1</v>
      </c>
      <c r="D289" s="5" t="s">
        <v>151</v>
      </c>
      <c r="E289" s="5" t="s">
        <v>157</v>
      </c>
      <c r="F289" s="5" t="s">
        <v>155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f>313100+80000-25000</f>
        <v>368100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166.5" customHeight="1" outlineLevel="5">
      <c r="A290" s="16">
        <v>275</v>
      </c>
      <c r="B290" s="11" t="s">
        <v>420</v>
      </c>
      <c r="C290" s="5" t="s">
        <v>1</v>
      </c>
      <c r="D290" s="5" t="s">
        <v>151</v>
      </c>
      <c r="E290" s="5" t="s">
        <v>158</v>
      </c>
      <c r="F290" s="5" t="s">
        <v>4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N291+N292</f>
        <v>9981000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38.25" outlineLevel="6">
      <c r="A291" s="16">
        <v>276</v>
      </c>
      <c r="B291" s="11" t="s">
        <v>295</v>
      </c>
      <c r="C291" s="5" t="s">
        <v>1</v>
      </c>
      <c r="D291" s="5" t="s">
        <v>151</v>
      </c>
      <c r="E291" s="5" t="s">
        <v>158</v>
      </c>
      <c r="F291" s="5" t="s">
        <v>13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120000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25.5" outlineLevel="6">
      <c r="A292" s="16">
        <v>277</v>
      </c>
      <c r="B292" s="11" t="s">
        <v>296</v>
      </c>
      <c r="C292" s="5" t="s">
        <v>1</v>
      </c>
      <c r="D292" s="5" t="s">
        <v>151</v>
      </c>
      <c r="E292" s="5" t="s">
        <v>158</v>
      </c>
      <c r="F292" s="5" t="s">
        <v>155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v>9861000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168" customHeight="1" outlineLevel="5">
      <c r="A293" s="16">
        <v>278</v>
      </c>
      <c r="B293" s="11" t="s">
        <v>421</v>
      </c>
      <c r="C293" s="5" t="s">
        <v>1</v>
      </c>
      <c r="D293" s="5" t="s">
        <v>151</v>
      </c>
      <c r="E293" s="5" t="s">
        <v>159</v>
      </c>
      <c r="F293" s="5" t="s">
        <v>4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f>N294+N295</f>
        <v>13699124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38.25" outlineLevel="6">
      <c r="A294" s="16">
        <v>279</v>
      </c>
      <c r="B294" s="11" t="s">
        <v>295</v>
      </c>
      <c r="C294" s="5" t="s">
        <v>1</v>
      </c>
      <c r="D294" s="5" t="s">
        <v>151</v>
      </c>
      <c r="E294" s="5" t="s">
        <v>159</v>
      </c>
      <c r="F294" s="5" t="s">
        <v>13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v>120000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25.5" outlineLevel="6">
      <c r="A295" s="16">
        <v>280</v>
      </c>
      <c r="B295" s="11" t="s">
        <v>296</v>
      </c>
      <c r="C295" s="5" t="s">
        <v>1</v>
      </c>
      <c r="D295" s="5" t="s">
        <v>151</v>
      </c>
      <c r="E295" s="5" t="s">
        <v>159</v>
      </c>
      <c r="F295" s="5" t="s">
        <v>155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f>13849124-270000</f>
        <v>13579124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155.25" customHeight="1" outlineLevel="5">
      <c r="A296" s="16">
        <v>281</v>
      </c>
      <c r="B296" s="11" t="s">
        <v>422</v>
      </c>
      <c r="C296" s="5" t="s">
        <v>1</v>
      </c>
      <c r="D296" s="5" t="s">
        <v>151</v>
      </c>
      <c r="E296" s="5" t="s">
        <v>160</v>
      </c>
      <c r="F296" s="5" t="s">
        <v>4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f>N297+N298</f>
        <v>9239652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38.25" outlineLevel="6">
      <c r="A297" s="16">
        <v>282</v>
      </c>
      <c r="B297" s="11" t="s">
        <v>295</v>
      </c>
      <c r="C297" s="5" t="s">
        <v>1</v>
      </c>
      <c r="D297" s="5" t="s">
        <v>151</v>
      </c>
      <c r="E297" s="5" t="s">
        <v>160</v>
      </c>
      <c r="F297" s="5" t="s">
        <v>13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v>120000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25.5" outlineLevel="6">
      <c r="A298" s="16">
        <v>283</v>
      </c>
      <c r="B298" s="11" t="s">
        <v>296</v>
      </c>
      <c r="C298" s="5" t="s">
        <v>1</v>
      </c>
      <c r="D298" s="5" t="s">
        <v>151</v>
      </c>
      <c r="E298" s="5" t="s">
        <v>160</v>
      </c>
      <c r="F298" s="5" t="s">
        <v>155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f>7119652+2000000</f>
        <v>9119652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63.75" outlineLevel="3">
      <c r="A299" s="16">
        <v>284</v>
      </c>
      <c r="B299" s="11" t="s">
        <v>423</v>
      </c>
      <c r="C299" s="5" t="s">
        <v>1</v>
      </c>
      <c r="D299" s="5" t="s">
        <v>151</v>
      </c>
      <c r="E299" s="5" t="s">
        <v>161</v>
      </c>
      <c r="F299" s="5" t="s">
        <v>4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N300+N307</f>
        <v>2257200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38.25" outlineLevel="4">
      <c r="A300" s="16">
        <v>285</v>
      </c>
      <c r="B300" s="11" t="s">
        <v>424</v>
      </c>
      <c r="C300" s="5" t="s">
        <v>1</v>
      </c>
      <c r="D300" s="5" t="s">
        <v>151</v>
      </c>
      <c r="E300" s="5" t="s">
        <v>162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N301+N303+N305</f>
        <v>2052000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38.25" outlineLevel="4">
      <c r="A301" s="16">
        <v>286</v>
      </c>
      <c r="B301" s="11" t="s">
        <v>504</v>
      </c>
      <c r="C301" s="5" t="s">
        <v>1</v>
      </c>
      <c r="D301" s="5" t="s">
        <v>151</v>
      </c>
      <c r="E301" s="5" t="s">
        <v>505</v>
      </c>
      <c r="F301" s="5" t="s">
        <v>4</v>
      </c>
      <c r="G301" s="5"/>
      <c r="H301" s="5"/>
      <c r="I301" s="5"/>
      <c r="J301" s="5"/>
      <c r="K301" s="5"/>
      <c r="L301" s="5"/>
      <c r="M301" s="12"/>
      <c r="N301" s="12">
        <f>N302</f>
        <v>488300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3"/>
      <c r="AG301" s="12"/>
    </row>
    <row r="302" spans="1:33" ht="25.5" outlineLevel="4">
      <c r="A302" s="16">
        <v>287</v>
      </c>
      <c r="B302" s="11" t="s">
        <v>297</v>
      </c>
      <c r="C302" s="5" t="s">
        <v>1</v>
      </c>
      <c r="D302" s="5" t="s">
        <v>151</v>
      </c>
      <c r="E302" s="5" t="s">
        <v>505</v>
      </c>
      <c r="F302" s="5" t="s">
        <v>23</v>
      </c>
      <c r="G302" s="5"/>
      <c r="H302" s="5"/>
      <c r="I302" s="5"/>
      <c r="J302" s="5"/>
      <c r="K302" s="5"/>
      <c r="L302" s="5"/>
      <c r="M302" s="12"/>
      <c r="N302" s="12">
        <f>115300+373000</f>
        <v>488300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3"/>
      <c r="AG302" s="12"/>
    </row>
    <row r="303" spans="1:33" ht="28.5" customHeight="1" outlineLevel="5">
      <c r="A303" s="16">
        <v>288</v>
      </c>
      <c r="B303" s="11" t="s">
        <v>425</v>
      </c>
      <c r="C303" s="5" t="s">
        <v>1</v>
      </c>
      <c r="D303" s="5" t="s">
        <v>151</v>
      </c>
      <c r="E303" s="5" t="s">
        <v>163</v>
      </c>
      <c r="F303" s="5" t="s">
        <v>4</v>
      </c>
      <c r="G303" s="5" t="s">
        <v>4</v>
      </c>
      <c r="H303" s="5"/>
      <c r="I303" s="5"/>
      <c r="J303" s="5"/>
      <c r="K303" s="5"/>
      <c r="L303" s="5"/>
      <c r="M303" s="12">
        <v>0</v>
      </c>
      <c r="N303" s="12">
        <f>N304</f>
        <v>969800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3">
        <v>0</v>
      </c>
      <c r="AG303" s="12">
        <v>0</v>
      </c>
    </row>
    <row r="304" spans="1:33" ht="27" customHeight="1" outlineLevel="6">
      <c r="A304" s="16">
        <v>289</v>
      </c>
      <c r="B304" s="11" t="s">
        <v>297</v>
      </c>
      <c r="C304" s="5" t="s">
        <v>1</v>
      </c>
      <c r="D304" s="5" t="s">
        <v>151</v>
      </c>
      <c r="E304" s="5" t="s">
        <v>163</v>
      </c>
      <c r="F304" s="5" t="s">
        <v>23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f>350000+94500+263000+262300</f>
        <v>969800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ht="39.75" customHeight="1" outlineLevel="6">
      <c r="A305" s="16">
        <v>290</v>
      </c>
      <c r="B305" s="11" t="s">
        <v>490</v>
      </c>
      <c r="C305" s="5" t="s">
        <v>1</v>
      </c>
      <c r="D305" s="5" t="s">
        <v>151</v>
      </c>
      <c r="E305" s="5" t="s">
        <v>489</v>
      </c>
      <c r="F305" s="5" t="s">
        <v>4</v>
      </c>
      <c r="G305" s="5"/>
      <c r="H305" s="5"/>
      <c r="I305" s="5"/>
      <c r="J305" s="5"/>
      <c r="K305" s="12"/>
      <c r="L305" s="12">
        <f>L306</f>
        <v>201700</v>
      </c>
      <c r="M305" s="12"/>
      <c r="N305" s="12">
        <f>N306</f>
        <v>593900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3"/>
      <c r="AG305" s="12"/>
    </row>
    <row r="306" spans="1:33" ht="27" customHeight="1" outlineLevel="6">
      <c r="A306" s="16">
        <v>291</v>
      </c>
      <c r="B306" s="11" t="s">
        <v>297</v>
      </c>
      <c r="C306" s="5" t="s">
        <v>1</v>
      </c>
      <c r="D306" s="5" t="s">
        <v>151</v>
      </c>
      <c r="E306" s="5" t="s">
        <v>489</v>
      </c>
      <c r="F306" s="5" t="s">
        <v>23</v>
      </c>
      <c r="G306" s="5"/>
      <c r="H306" s="5"/>
      <c r="I306" s="5"/>
      <c r="J306" s="5"/>
      <c r="K306" s="12"/>
      <c r="L306" s="12">
        <v>201700</v>
      </c>
      <c r="M306" s="12"/>
      <c r="N306" s="12">
        <f>201700+401500-9300</f>
        <v>593900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  <c r="AG306" s="12"/>
    </row>
    <row r="307" spans="1:33" ht="51" outlineLevel="4">
      <c r="A307" s="16">
        <v>292</v>
      </c>
      <c r="B307" s="11" t="s">
        <v>426</v>
      </c>
      <c r="C307" s="5" t="s">
        <v>1</v>
      </c>
      <c r="D307" s="5" t="s">
        <v>151</v>
      </c>
      <c r="E307" s="5" t="s">
        <v>164</v>
      </c>
      <c r="F307" s="5" t="s">
        <v>4</v>
      </c>
      <c r="G307" s="5" t="s">
        <v>4</v>
      </c>
      <c r="H307" s="5"/>
      <c r="I307" s="5"/>
      <c r="J307" s="5"/>
      <c r="K307" s="5"/>
      <c r="L307" s="5"/>
      <c r="M307" s="12">
        <v>0</v>
      </c>
      <c r="N307" s="12">
        <f>N308+N310</f>
        <v>205200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3">
        <v>0</v>
      </c>
      <c r="AG307" s="12">
        <v>0</v>
      </c>
    </row>
    <row r="308" spans="1:33" ht="51" outlineLevel="5">
      <c r="A308" s="16">
        <v>293</v>
      </c>
      <c r="B308" s="11" t="s">
        <v>427</v>
      </c>
      <c r="C308" s="5" t="s">
        <v>1</v>
      </c>
      <c r="D308" s="5" t="s">
        <v>151</v>
      </c>
      <c r="E308" s="5" t="s">
        <v>165</v>
      </c>
      <c r="F308" s="5" t="s">
        <v>4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N309</f>
        <v>148400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29.25" customHeight="1" outlineLevel="6">
      <c r="A309" s="16">
        <v>294</v>
      </c>
      <c r="B309" s="11" t="s">
        <v>297</v>
      </c>
      <c r="C309" s="5" t="s">
        <v>1</v>
      </c>
      <c r="D309" s="5" t="s">
        <v>151</v>
      </c>
      <c r="E309" s="5" t="s">
        <v>165</v>
      </c>
      <c r="F309" s="5" t="s">
        <v>23</v>
      </c>
      <c r="G309" s="5" t="s">
        <v>4</v>
      </c>
      <c r="H309" s="5"/>
      <c r="I309" s="5"/>
      <c r="J309" s="5"/>
      <c r="K309" s="5"/>
      <c r="L309" s="5"/>
      <c r="M309" s="12">
        <v>0</v>
      </c>
      <c r="N309" s="12">
        <f>150000-1600</f>
        <v>148400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3">
        <v>0</v>
      </c>
      <c r="AG309" s="12">
        <v>0</v>
      </c>
    </row>
    <row r="310" spans="1:33" ht="51.75" customHeight="1" outlineLevel="6">
      <c r="A310" s="16">
        <v>295</v>
      </c>
      <c r="B310" s="11" t="s">
        <v>427</v>
      </c>
      <c r="C310" s="5" t="s">
        <v>1</v>
      </c>
      <c r="D310" s="5" t="s">
        <v>151</v>
      </c>
      <c r="E310" s="5" t="s">
        <v>515</v>
      </c>
      <c r="F310" s="5" t="s">
        <v>4</v>
      </c>
      <c r="G310" s="5"/>
      <c r="H310" s="5"/>
      <c r="I310" s="5"/>
      <c r="J310" s="5"/>
      <c r="K310" s="5"/>
      <c r="L310" s="5"/>
      <c r="M310" s="12"/>
      <c r="N310" s="12">
        <f>N311</f>
        <v>56800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  <c r="AG310" s="12"/>
    </row>
    <row r="311" spans="1:33" ht="29.25" customHeight="1" outlineLevel="6">
      <c r="A311" s="16">
        <v>296</v>
      </c>
      <c r="B311" s="11" t="s">
        <v>297</v>
      </c>
      <c r="C311" s="5" t="s">
        <v>1</v>
      </c>
      <c r="D311" s="5" t="s">
        <v>151</v>
      </c>
      <c r="E311" s="5" t="s">
        <v>515</v>
      </c>
      <c r="F311" s="5" t="s">
        <v>23</v>
      </c>
      <c r="G311" s="5"/>
      <c r="H311" s="5"/>
      <c r="I311" s="5"/>
      <c r="J311" s="5"/>
      <c r="K311" s="5"/>
      <c r="L311" s="5"/>
      <c r="M311" s="12"/>
      <c r="N311" s="12">
        <v>56800</v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3"/>
      <c r="AG311" s="12"/>
    </row>
    <row r="312" spans="1:33" s="9" customFormat="1" ht="14.25" customHeight="1" outlineLevel="2">
      <c r="A312" s="16">
        <v>297</v>
      </c>
      <c r="B312" s="4" t="s">
        <v>267</v>
      </c>
      <c r="C312" s="10" t="s">
        <v>1</v>
      </c>
      <c r="D312" s="10" t="s">
        <v>166</v>
      </c>
      <c r="E312" s="10" t="s">
        <v>3</v>
      </c>
      <c r="F312" s="10" t="s">
        <v>4</v>
      </c>
      <c r="G312" s="10" t="s">
        <v>4</v>
      </c>
      <c r="H312" s="10"/>
      <c r="I312" s="10"/>
      <c r="J312" s="10"/>
      <c r="K312" s="10"/>
      <c r="L312" s="10"/>
      <c r="M312" s="6">
        <v>0</v>
      </c>
      <c r="N312" s="6">
        <f>N313</f>
        <v>1636524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7">
        <v>0</v>
      </c>
      <c r="AG312" s="6">
        <v>0</v>
      </c>
    </row>
    <row r="313" spans="1:33" ht="51" outlineLevel="3">
      <c r="A313" s="16">
        <v>298</v>
      </c>
      <c r="B313" s="11" t="s">
        <v>415</v>
      </c>
      <c r="C313" s="5" t="s">
        <v>1</v>
      </c>
      <c r="D313" s="5" t="s">
        <v>166</v>
      </c>
      <c r="E313" s="5" t="s">
        <v>152</v>
      </c>
      <c r="F313" s="5" t="s">
        <v>4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N314+N317</f>
        <v>1636524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51" outlineLevel="4">
      <c r="A314" s="16">
        <v>299</v>
      </c>
      <c r="B314" s="11" t="s">
        <v>428</v>
      </c>
      <c r="C314" s="5" t="s">
        <v>1</v>
      </c>
      <c r="D314" s="5" t="s">
        <v>166</v>
      </c>
      <c r="E314" s="5" t="s">
        <v>167</v>
      </c>
      <c r="F314" s="5" t="s">
        <v>4</v>
      </c>
      <c r="G314" s="5" t="s">
        <v>4</v>
      </c>
      <c r="H314" s="5"/>
      <c r="I314" s="5"/>
      <c r="J314" s="5"/>
      <c r="K314" s="5"/>
      <c r="L314" s="5"/>
      <c r="M314" s="12">
        <v>0</v>
      </c>
      <c r="N314" s="12">
        <f>N315</f>
        <v>103300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3">
        <v>0</v>
      </c>
      <c r="AG314" s="12">
        <v>0</v>
      </c>
    </row>
    <row r="315" spans="1:33" ht="38.25" outlineLevel="5">
      <c r="A315" s="16">
        <v>300</v>
      </c>
      <c r="B315" s="11" t="s">
        <v>429</v>
      </c>
      <c r="C315" s="5" t="s">
        <v>1</v>
      </c>
      <c r="D315" s="5" t="s">
        <v>166</v>
      </c>
      <c r="E315" s="5" t="s">
        <v>168</v>
      </c>
      <c r="F315" s="5" t="s">
        <v>4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f>N316</f>
        <v>103300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38.25" outlineLevel="6">
      <c r="A316" s="16">
        <v>301</v>
      </c>
      <c r="B316" s="11" t="s">
        <v>295</v>
      </c>
      <c r="C316" s="5" t="s">
        <v>1</v>
      </c>
      <c r="D316" s="5" t="s">
        <v>166</v>
      </c>
      <c r="E316" s="5" t="s">
        <v>168</v>
      </c>
      <c r="F316" s="5" t="s">
        <v>13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71000+32300</f>
        <v>103300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51" outlineLevel="4">
      <c r="A317" s="16">
        <v>302</v>
      </c>
      <c r="B317" s="11" t="s">
        <v>416</v>
      </c>
      <c r="C317" s="5" t="s">
        <v>1</v>
      </c>
      <c r="D317" s="5" t="s">
        <v>166</v>
      </c>
      <c r="E317" s="5" t="s">
        <v>153</v>
      </c>
      <c r="F317" s="5" t="s">
        <v>4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f>N318+N320+N323</f>
        <v>1533224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25.5" outlineLevel="5">
      <c r="A318" s="16">
        <v>303</v>
      </c>
      <c r="B318" s="11" t="s">
        <v>430</v>
      </c>
      <c r="C318" s="5" t="s">
        <v>1</v>
      </c>
      <c r="D318" s="5" t="s">
        <v>166</v>
      </c>
      <c r="E318" s="5" t="s">
        <v>169</v>
      </c>
      <c r="F318" s="5" t="s">
        <v>4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N319</f>
        <v>27000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38.25" outlineLevel="6">
      <c r="A319" s="16">
        <v>304</v>
      </c>
      <c r="B319" s="11" t="s">
        <v>295</v>
      </c>
      <c r="C319" s="5" t="s">
        <v>1</v>
      </c>
      <c r="D319" s="5" t="s">
        <v>166</v>
      </c>
      <c r="E319" s="5" t="s">
        <v>169</v>
      </c>
      <c r="F319" s="5" t="s">
        <v>13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f>127000-50000-50000</f>
        <v>27000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168" customHeight="1" outlineLevel="5">
      <c r="A320" s="16">
        <v>305</v>
      </c>
      <c r="B320" s="11" t="s">
        <v>421</v>
      </c>
      <c r="C320" s="5" t="s">
        <v>1</v>
      </c>
      <c r="D320" s="5" t="s">
        <v>166</v>
      </c>
      <c r="E320" s="5" t="s">
        <v>159</v>
      </c>
      <c r="F320" s="5" t="s">
        <v>4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f>N321+N322</f>
        <v>1065876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25.5" outlineLevel="6">
      <c r="A321" s="16">
        <v>306</v>
      </c>
      <c r="B321" s="11" t="s">
        <v>294</v>
      </c>
      <c r="C321" s="5" t="s">
        <v>1</v>
      </c>
      <c r="D321" s="5" t="s">
        <v>166</v>
      </c>
      <c r="E321" s="5" t="s">
        <v>159</v>
      </c>
      <c r="F321" s="5" t="s">
        <v>10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v>397168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38.25" outlineLevel="6">
      <c r="A322" s="16">
        <v>307</v>
      </c>
      <c r="B322" s="11" t="s">
        <v>295</v>
      </c>
      <c r="C322" s="5" t="s">
        <v>1</v>
      </c>
      <c r="D322" s="5" t="s">
        <v>166</v>
      </c>
      <c r="E322" s="5" t="s">
        <v>159</v>
      </c>
      <c r="F322" s="5" t="s">
        <v>13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398708+270000</f>
        <v>668708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156" customHeight="1" outlineLevel="5">
      <c r="A323" s="16">
        <v>308</v>
      </c>
      <c r="B323" s="11" t="s">
        <v>422</v>
      </c>
      <c r="C323" s="5" t="s">
        <v>1</v>
      </c>
      <c r="D323" s="5" t="s">
        <v>166</v>
      </c>
      <c r="E323" s="5" t="s">
        <v>160</v>
      </c>
      <c r="F323" s="5" t="s">
        <v>4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f>N324+N325</f>
        <v>440348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ht="25.5" outlineLevel="6">
      <c r="A324" s="16">
        <v>309</v>
      </c>
      <c r="B324" s="11" t="s">
        <v>294</v>
      </c>
      <c r="C324" s="5" t="s">
        <v>1</v>
      </c>
      <c r="D324" s="5" t="s">
        <v>166</v>
      </c>
      <c r="E324" s="5" t="s">
        <v>160</v>
      </c>
      <c r="F324" s="5" t="s">
        <v>10</v>
      </c>
      <c r="G324" s="5" t="s">
        <v>4</v>
      </c>
      <c r="H324" s="5"/>
      <c r="I324" s="5"/>
      <c r="J324" s="5"/>
      <c r="K324" s="5"/>
      <c r="L324" s="5"/>
      <c r="M324" s="12">
        <v>0</v>
      </c>
      <c r="N324" s="12">
        <v>223451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3">
        <v>0</v>
      </c>
      <c r="AG324" s="12">
        <v>0</v>
      </c>
    </row>
    <row r="325" spans="1:33" ht="38.25" outlineLevel="6">
      <c r="A325" s="16">
        <v>310</v>
      </c>
      <c r="B325" s="11" t="s">
        <v>295</v>
      </c>
      <c r="C325" s="5" t="s">
        <v>1</v>
      </c>
      <c r="D325" s="5" t="s">
        <v>166</v>
      </c>
      <c r="E325" s="5" t="s">
        <v>160</v>
      </c>
      <c r="F325" s="5" t="s">
        <v>13</v>
      </c>
      <c r="G325" s="5" t="s">
        <v>4</v>
      </c>
      <c r="H325" s="5"/>
      <c r="I325" s="5"/>
      <c r="J325" s="5"/>
      <c r="K325" s="5"/>
      <c r="L325" s="5"/>
      <c r="M325" s="12">
        <v>0</v>
      </c>
      <c r="N325" s="12">
        <v>216897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3">
        <v>0</v>
      </c>
      <c r="AG325" s="12">
        <v>0</v>
      </c>
    </row>
    <row r="326" spans="1:33" s="9" customFormat="1" ht="12.75" outlineLevel="1">
      <c r="A326" s="16">
        <v>311</v>
      </c>
      <c r="B326" s="4" t="s">
        <v>268</v>
      </c>
      <c r="C326" s="10" t="s">
        <v>1</v>
      </c>
      <c r="D326" s="10" t="s">
        <v>170</v>
      </c>
      <c r="E326" s="10" t="s">
        <v>3</v>
      </c>
      <c r="F326" s="10" t="s">
        <v>4</v>
      </c>
      <c r="G326" s="10" t="s">
        <v>4</v>
      </c>
      <c r="H326" s="10"/>
      <c r="I326" s="10"/>
      <c r="J326" s="10"/>
      <c r="K326" s="10"/>
      <c r="L326" s="10"/>
      <c r="M326" s="6">
        <v>0</v>
      </c>
      <c r="N326" s="6">
        <f>N327</f>
        <v>500000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7">
        <v>0</v>
      </c>
      <c r="AG326" s="6">
        <v>0</v>
      </c>
    </row>
    <row r="327" spans="1:33" s="9" customFormat="1" ht="12.75" outlineLevel="2">
      <c r="A327" s="16">
        <v>312</v>
      </c>
      <c r="B327" s="4" t="s">
        <v>269</v>
      </c>
      <c r="C327" s="10" t="s">
        <v>1</v>
      </c>
      <c r="D327" s="10" t="s">
        <v>171</v>
      </c>
      <c r="E327" s="10" t="s">
        <v>3</v>
      </c>
      <c r="F327" s="10" t="s">
        <v>4</v>
      </c>
      <c r="G327" s="10" t="s">
        <v>4</v>
      </c>
      <c r="H327" s="10"/>
      <c r="I327" s="10"/>
      <c r="J327" s="10"/>
      <c r="K327" s="10"/>
      <c r="L327" s="10"/>
      <c r="M327" s="6">
        <v>0</v>
      </c>
      <c r="N327" s="6">
        <f>N328</f>
        <v>500000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7">
        <v>0</v>
      </c>
      <c r="AG327" s="6">
        <v>0</v>
      </c>
    </row>
    <row r="328" spans="1:33" ht="51" outlineLevel="3">
      <c r="A328" s="16">
        <v>313</v>
      </c>
      <c r="B328" s="11" t="s">
        <v>315</v>
      </c>
      <c r="C328" s="5" t="s">
        <v>1</v>
      </c>
      <c r="D328" s="5" t="s">
        <v>171</v>
      </c>
      <c r="E328" s="5" t="s">
        <v>20</v>
      </c>
      <c r="F328" s="5" t="s">
        <v>4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f>N329</f>
        <v>500000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ht="52.5" customHeight="1" outlineLevel="5">
      <c r="A329" s="16">
        <v>314</v>
      </c>
      <c r="B329" s="11" t="s">
        <v>431</v>
      </c>
      <c r="C329" s="5" t="s">
        <v>1</v>
      </c>
      <c r="D329" s="5" t="s">
        <v>171</v>
      </c>
      <c r="E329" s="5" t="s">
        <v>172</v>
      </c>
      <c r="F329" s="5" t="s">
        <v>4</v>
      </c>
      <c r="G329" s="5" t="s">
        <v>4</v>
      </c>
      <c r="H329" s="5"/>
      <c r="I329" s="5"/>
      <c r="J329" s="5"/>
      <c r="K329" s="5"/>
      <c r="L329" s="5"/>
      <c r="M329" s="12">
        <v>0</v>
      </c>
      <c r="N329" s="12">
        <f>N330+N331</f>
        <v>500000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3">
        <v>0</v>
      </c>
      <c r="AG329" s="12">
        <v>0</v>
      </c>
    </row>
    <row r="330" spans="1:33" ht="38.25" outlineLevel="6">
      <c r="A330" s="16">
        <v>315</v>
      </c>
      <c r="B330" s="11" t="s">
        <v>295</v>
      </c>
      <c r="C330" s="5" t="s">
        <v>1</v>
      </c>
      <c r="D330" s="5" t="s">
        <v>171</v>
      </c>
      <c r="E330" s="5" t="s">
        <v>172</v>
      </c>
      <c r="F330" s="5" t="s">
        <v>13</v>
      </c>
      <c r="G330" s="5" t="s">
        <v>4</v>
      </c>
      <c r="H330" s="5"/>
      <c r="I330" s="5"/>
      <c r="J330" s="5"/>
      <c r="K330" s="5"/>
      <c r="L330" s="5"/>
      <c r="M330" s="12">
        <v>0</v>
      </c>
      <c r="N330" s="12">
        <f>500000-264000</f>
        <v>236000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3">
        <v>0</v>
      </c>
      <c r="AG330" s="12">
        <v>0</v>
      </c>
    </row>
    <row r="331" spans="1:33" ht="39.75" customHeight="1" outlineLevel="6">
      <c r="A331" s="16">
        <v>316</v>
      </c>
      <c r="B331" s="11" t="s">
        <v>303</v>
      </c>
      <c r="C331" s="5" t="s">
        <v>1</v>
      </c>
      <c r="D331" s="5" t="s">
        <v>171</v>
      </c>
      <c r="E331" s="5" t="s">
        <v>172</v>
      </c>
      <c r="F331" s="5" t="s">
        <v>50</v>
      </c>
      <c r="G331" s="5"/>
      <c r="H331" s="5"/>
      <c r="I331" s="5"/>
      <c r="J331" s="5"/>
      <c r="K331" s="5"/>
      <c r="L331" s="5"/>
      <c r="M331" s="12"/>
      <c r="N331" s="12">
        <v>264000</v>
      </c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3"/>
      <c r="AG331" s="12"/>
    </row>
    <row r="332" spans="1:33" s="9" customFormat="1" ht="25.5">
      <c r="A332" s="16">
        <v>317</v>
      </c>
      <c r="B332" s="4" t="s">
        <v>270</v>
      </c>
      <c r="C332" s="10" t="s">
        <v>173</v>
      </c>
      <c r="D332" s="10" t="s">
        <v>2</v>
      </c>
      <c r="E332" s="10" t="s">
        <v>3</v>
      </c>
      <c r="F332" s="10" t="s">
        <v>4</v>
      </c>
      <c r="G332" s="10" t="s">
        <v>4</v>
      </c>
      <c r="H332" s="10"/>
      <c r="I332" s="10"/>
      <c r="J332" s="10"/>
      <c r="K332" s="10"/>
      <c r="L332" s="10"/>
      <c r="M332" s="6">
        <v>0</v>
      </c>
      <c r="N332" s="6">
        <f>N333+N347</f>
        <v>3750000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7">
        <v>0</v>
      </c>
      <c r="AG332" s="6">
        <v>0</v>
      </c>
    </row>
    <row r="333" spans="1:33" s="9" customFormat="1" ht="12.75" outlineLevel="1">
      <c r="A333" s="16">
        <v>318</v>
      </c>
      <c r="B333" s="4" t="s">
        <v>237</v>
      </c>
      <c r="C333" s="10" t="s">
        <v>173</v>
      </c>
      <c r="D333" s="10" t="s">
        <v>5</v>
      </c>
      <c r="E333" s="10" t="s">
        <v>3</v>
      </c>
      <c r="F333" s="10" t="s">
        <v>4</v>
      </c>
      <c r="G333" s="10" t="s">
        <v>4</v>
      </c>
      <c r="H333" s="10"/>
      <c r="I333" s="10"/>
      <c r="J333" s="10"/>
      <c r="K333" s="10"/>
      <c r="L333" s="10"/>
      <c r="M333" s="6">
        <v>0</v>
      </c>
      <c r="N333" s="6">
        <f>N334</f>
        <v>3078852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7">
        <v>0</v>
      </c>
      <c r="AG333" s="6">
        <v>0</v>
      </c>
    </row>
    <row r="334" spans="1:33" s="9" customFormat="1" ht="12.75" outlineLevel="2">
      <c r="A334" s="16">
        <v>319</v>
      </c>
      <c r="B334" s="4" t="s">
        <v>241</v>
      </c>
      <c r="C334" s="10" t="s">
        <v>173</v>
      </c>
      <c r="D334" s="10" t="s">
        <v>19</v>
      </c>
      <c r="E334" s="10" t="s">
        <v>3</v>
      </c>
      <c r="F334" s="10" t="s">
        <v>4</v>
      </c>
      <c r="G334" s="10" t="s">
        <v>4</v>
      </c>
      <c r="H334" s="10"/>
      <c r="I334" s="10"/>
      <c r="J334" s="10"/>
      <c r="K334" s="10"/>
      <c r="L334" s="10"/>
      <c r="M334" s="6">
        <v>0</v>
      </c>
      <c r="N334" s="6">
        <f>N335+N344</f>
        <v>3078852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7">
        <v>0</v>
      </c>
      <c r="AG334" s="6">
        <v>0</v>
      </c>
    </row>
    <row r="335" spans="1:33" ht="52.5" customHeight="1" outlineLevel="3">
      <c r="A335" s="16">
        <v>320</v>
      </c>
      <c r="B335" s="11" t="s">
        <v>432</v>
      </c>
      <c r="C335" s="5" t="s">
        <v>173</v>
      </c>
      <c r="D335" s="5" t="s">
        <v>19</v>
      </c>
      <c r="E335" s="5" t="s">
        <v>174</v>
      </c>
      <c r="F335" s="5" t="s">
        <v>4</v>
      </c>
      <c r="G335" s="5" t="s">
        <v>4</v>
      </c>
      <c r="H335" s="5"/>
      <c r="I335" s="5"/>
      <c r="J335" s="5"/>
      <c r="K335" s="5"/>
      <c r="L335" s="5"/>
      <c r="M335" s="12">
        <v>0</v>
      </c>
      <c r="N335" s="12">
        <f>N336+N339</f>
        <v>1670000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3">
        <v>0</v>
      </c>
      <c r="AG335" s="12">
        <v>0</v>
      </c>
    </row>
    <row r="336" spans="1:33" ht="51" outlineLevel="4">
      <c r="A336" s="16">
        <v>321</v>
      </c>
      <c r="B336" s="11" t="s">
        <v>433</v>
      </c>
      <c r="C336" s="5" t="s">
        <v>173</v>
      </c>
      <c r="D336" s="5" t="s">
        <v>19</v>
      </c>
      <c r="E336" s="5" t="s">
        <v>175</v>
      </c>
      <c r="F336" s="5" t="s">
        <v>4</v>
      </c>
      <c r="G336" s="5" t="s">
        <v>4</v>
      </c>
      <c r="H336" s="5"/>
      <c r="I336" s="5"/>
      <c r="J336" s="5"/>
      <c r="K336" s="5"/>
      <c r="L336" s="5"/>
      <c r="M336" s="12">
        <v>0</v>
      </c>
      <c r="N336" s="12">
        <f>N337</f>
        <v>20000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3">
        <v>0</v>
      </c>
      <c r="AG336" s="12">
        <v>0</v>
      </c>
    </row>
    <row r="337" spans="1:33" ht="25.5" outlineLevel="5">
      <c r="A337" s="16">
        <v>322</v>
      </c>
      <c r="B337" s="11" t="s">
        <v>367</v>
      </c>
      <c r="C337" s="5" t="s">
        <v>173</v>
      </c>
      <c r="D337" s="5" t="s">
        <v>19</v>
      </c>
      <c r="E337" s="5" t="s">
        <v>176</v>
      </c>
      <c r="F337" s="5" t="s">
        <v>4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N338</f>
        <v>20000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38.25" outlineLevel="6">
      <c r="A338" s="16">
        <v>323</v>
      </c>
      <c r="B338" s="11" t="s">
        <v>295</v>
      </c>
      <c r="C338" s="5" t="s">
        <v>173</v>
      </c>
      <c r="D338" s="5" t="s">
        <v>19</v>
      </c>
      <c r="E338" s="5" t="s">
        <v>176</v>
      </c>
      <c r="F338" s="5" t="s">
        <v>13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f>268600-162600-86000</f>
        <v>20000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ht="63.75" outlineLevel="4">
      <c r="A339" s="16">
        <v>324</v>
      </c>
      <c r="B339" s="11" t="s">
        <v>434</v>
      </c>
      <c r="C339" s="5" t="s">
        <v>173</v>
      </c>
      <c r="D339" s="5" t="s">
        <v>19</v>
      </c>
      <c r="E339" s="5" t="s">
        <v>177</v>
      </c>
      <c r="F339" s="5" t="s">
        <v>4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f>N340</f>
        <v>1650000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25.5" outlineLevel="5">
      <c r="A340" s="16">
        <v>325</v>
      </c>
      <c r="B340" s="11" t="s">
        <v>312</v>
      </c>
      <c r="C340" s="5" t="s">
        <v>173</v>
      </c>
      <c r="D340" s="5" t="s">
        <v>19</v>
      </c>
      <c r="E340" s="5" t="s">
        <v>178</v>
      </c>
      <c r="F340" s="5" t="s">
        <v>4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f>N341+N342+N343</f>
        <v>1650000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25.5" outlineLevel="6">
      <c r="A341" s="16">
        <v>326</v>
      </c>
      <c r="B341" s="11" t="s">
        <v>294</v>
      </c>
      <c r="C341" s="5" t="s">
        <v>173</v>
      </c>
      <c r="D341" s="5" t="s">
        <v>19</v>
      </c>
      <c r="E341" s="5" t="s">
        <v>178</v>
      </c>
      <c r="F341" s="5" t="s">
        <v>10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1592041-6200-50000</f>
        <v>1535841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38.25" outlineLevel="6">
      <c r="A342" s="16">
        <v>327</v>
      </c>
      <c r="B342" s="11" t="s">
        <v>295</v>
      </c>
      <c r="C342" s="5" t="s">
        <v>173</v>
      </c>
      <c r="D342" s="5" t="s">
        <v>19</v>
      </c>
      <c r="E342" s="5" t="s">
        <v>178</v>
      </c>
      <c r="F342" s="5" t="s">
        <v>13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107000+2700</f>
        <v>109700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12.75" outlineLevel="6">
      <c r="A343" s="16">
        <v>328</v>
      </c>
      <c r="B343" s="11" t="s">
        <v>307</v>
      </c>
      <c r="C343" s="5" t="s">
        <v>173</v>
      </c>
      <c r="D343" s="5" t="s">
        <v>19</v>
      </c>
      <c r="E343" s="5" t="s">
        <v>178</v>
      </c>
      <c r="F343" s="5" t="s">
        <v>14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f>959+3500</f>
        <v>4459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15" customHeight="1" outlineLevel="3">
      <c r="A344" s="16">
        <v>329</v>
      </c>
      <c r="B344" s="11" t="s">
        <v>313</v>
      </c>
      <c r="C344" s="5" t="s">
        <v>173</v>
      </c>
      <c r="D344" s="5" t="s">
        <v>19</v>
      </c>
      <c r="E344" s="5" t="s">
        <v>16</v>
      </c>
      <c r="F344" s="5" t="s">
        <v>4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f>N345</f>
        <v>1408852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25.5" outlineLevel="5">
      <c r="A345" s="16">
        <v>330</v>
      </c>
      <c r="B345" s="11" t="s">
        <v>327</v>
      </c>
      <c r="C345" s="5" t="s">
        <v>173</v>
      </c>
      <c r="D345" s="5" t="s">
        <v>19</v>
      </c>
      <c r="E345" s="5" t="s">
        <v>179</v>
      </c>
      <c r="F345" s="5" t="s">
        <v>4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f>N346</f>
        <v>1408852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ht="38.25" outlineLevel="6">
      <c r="A346" s="16">
        <v>331</v>
      </c>
      <c r="B346" s="11" t="s">
        <v>295</v>
      </c>
      <c r="C346" s="5" t="s">
        <v>173</v>
      </c>
      <c r="D346" s="5" t="s">
        <v>19</v>
      </c>
      <c r="E346" s="5" t="s">
        <v>179</v>
      </c>
      <c r="F346" s="5" t="s">
        <v>13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f>300000+600000+508852</f>
        <v>1408852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s="9" customFormat="1" ht="12.75" outlineLevel="1">
      <c r="A347" s="16">
        <v>332</v>
      </c>
      <c r="B347" s="4" t="s">
        <v>248</v>
      </c>
      <c r="C347" s="10" t="s">
        <v>173</v>
      </c>
      <c r="D347" s="10" t="s">
        <v>59</v>
      </c>
      <c r="E347" s="10" t="s">
        <v>3</v>
      </c>
      <c r="F347" s="10" t="s">
        <v>4</v>
      </c>
      <c r="G347" s="10" t="s">
        <v>4</v>
      </c>
      <c r="H347" s="10"/>
      <c r="I347" s="10"/>
      <c r="J347" s="10"/>
      <c r="K347" s="10"/>
      <c r="L347" s="10"/>
      <c r="M347" s="6">
        <v>0</v>
      </c>
      <c r="N347" s="6">
        <f>N348</f>
        <v>671148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7">
        <v>0</v>
      </c>
      <c r="AG347" s="6">
        <v>0</v>
      </c>
    </row>
    <row r="348" spans="1:33" s="9" customFormat="1" ht="25.5" outlineLevel="2">
      <c r="A348" s="16">
        <v>333</v>
      </c>
      <c r="B348" s="4" t="s">
        <v>253</v>
      </c>
      <c r="C348" s="10" t="s">
        <v>173</v>
      </c>
      <c r="D348" s="10" t="s">
        <v>80</v>
      </c>
      <c r="E348" s="10" t="s">
        <v>3</v>
      </c>
      <c r="F348" s="10" t="s">
        <v>4</v>
      </c>
      <c r="G348" s="10" t="s">
        <v>4</v>
      </c>
      <c r="H348" s="10"/>
      <c r="I348" s="10"/>
      <c r="J348" s="10"/>
      <c r="K348" s="10"/>
      <c r="L348" s="10"/>
      <c r="M348" s="6">
        <v>0</v>
      </c>
      <c r="N348" s="6">
        <f>N349</f>
        <v>671148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7">
        <v>0</v>
      </c>
      <c r="AG348" s="6">
        <v>0</v>
      </c>
    </row>
    <row r="349" spans="1:33" ht="51" customHeight="1" outlineLevel="3">
      <c r="A349" s="16">
        <v>334</v>
      </c>
      <c r="B349" s="11" t="s">
        <v>432</v>
      </c>
      <c r="C349" s="5" t="s">
        <v>173</v>
      </c>
      <c r="D349" s="5" t="s">
        <v>80</v>
      </c>
      <c r="E349" s="5" t="s">
        <v>174</v>
      </c>
      <c r="F349" s="5" t="s">
        <v>4</v>
      </c>
      <c r="G349" s="5" t="s">
        <v>4</v>
      </c>
      <c r="H349" s="5"/>
      <c r="I349" s="5"/>
      <c r="J349" s="5"/>
      <c r="K349" s="5"/>
      <c r="L349" s="5"/>
      <c r="M349" s="12">
        <v>0</v>
      </c>
      <c r="N349" s="12">
        <f>N350+N353</f>
        <v>671148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3">
        <v>0</v>
      </c>
      <c r="AG349" s="12">
        <v>0</v>
      </c>
    </row>
    <row r="350" spans="1:33" ht="51" outlineLevel="4">
      <c r="A350" s="16">
        <v>335</v>
      </c>
      <c r="B350" s="11" t="s">
        <v>433</v>
      </c>
      <c r="C350" s="5" t="s">
        <v>173</v>
      </c>
      <c r="D350" s="5" t="s">
        <v>80</v>
      </c>
      <c r="E350" s="5" t="s">
        <v>175</v>
      </c>
      <c r="F350" s="5" t="s">
        <v>4</v>
      </c>
      <c r="G350" s="5" t="s">
        <v>4</v>
      </c>
      <c r="H350" s="5"/>
      <c r="I350" s="5"/>
      <c r="J350" s="5"/>
      <c r="K350" s="5"/>
      <c r="L350" s="5"/>
      <c r="M350" s="12">
        <v>0</v>
      </c>
      <c r="N350" s="12">
        <f>N351</f>
        <v>355659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3">
        <v>0</v>
      </c>
      <c r="AG350" s="12">
        <v>0</v>
      </c>
    </row>
    <row r="351" spans="1:33" ht="51" outlineLevel="5">
      <c r="A351" s="16">
        <v>336</v>
      </c>
      <c r="B351" s="11" t="s">
        <v>435</v>
      </c>
      <c r="C351" s="5" t="s">
        <v>173</v>
      </c>
      <c r="D351" s="5" t="s">
        <v>80</v>
      </c>
      <c r="E351" s="5" t="s">
        <v>180</v>
      </c>
      <c r="F351" s="5" t="s">
        <v>4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N352</f>
        <v>355659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38.25" outlineLevel="6">
      <c r="A352" s="16">
        <v>337</v>
      </c>
      <c r="B352" s="11" t="s">
        <v>295</v>
      </c>
      <c r="C352" s="5" t="s">
        <v>173</v>
      </c>
      <c r="D352" s="5" t="s">
        <v>80</v>
      </c>
      <c r="E352" s="5" t="s">
        <v>180</v>
      </c>
      <c r="F352" s="5" t="s">
        <v>13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f>400000-44341</f>
        <v>355659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ht="51" outlineLevel="4">
      <c r="A353" s="16">
        <v>338</v>
      </c>
      <c r="B353" s="11" t="s">
        <v>436</v>
      </c>
      <c r="C353" s="5" t="s">
        <v>173</v>
      </c>
      <c r="D353" s="5" t="s">
        <v>80</v>
      </c>
      <c r="E353" s="5" t="s">
        <v>181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</f>
        <v>315489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39" customHeight="1" outlineLevel="5">
      <c r="A354" s="16">
        <v>339</v>
      </c>
      <c r="B354" s="11" t="s">
        <v>437</v>
      </c>
      <c r="C354" s="5" t="s">
        <v>173</v>
      </c>
      <c r="D354" s="5" t="s">
        <v>80</v>
      </c>
      <c r="E354" s="5" t="s">
        <v>182</v>
      </c>
      <c r="F354" s="5" t="s">
        <v>4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f>N355</f>
        <v>315489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ht="38.25" outlineLevel="6">
      <c r="A355" s="16">
        <v>340</v>
      </c>
      <c r="B355" s="11" t="s">
        <v>295</v>
      </c>
      <c r="C355" s="5" t="s">
        <v>173</v>
      </c>
      <c r="D355" s="5" t="s">
        <v>80</v>
      </c>
      <c r="E355" s="5" t="s">
        <v>182</v>
      </c>
      <c r="F355" s="5" t="s">
        <v>13</v>
      </c>
      <c r="G355" s="5" t="s">
        <v>4</v>
      </c>
      <c r="H355" s="5"/>
      <c r="I355" s="5"/>
      <c r="J355" s="5"/>
      <c r="K355" s="5"/>
      <c r="L355" s="5"/>
      <c r="M355" s="12">
        <v>0</v>
      </c>
      <c r="N355" s="12">
        <f>400000-84511</f>
        <v>315489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3">
        <v>0</v>
      </c>
      <c r="AG355" s="12">
        <v>0</v>
      </c>
    </row>
    <row r="356" spans="1:33" s="9" customFormat="1" ht="38.25">
      <c r="A356" s="16">
        <v>341</v>
      </c>
      <c r="B356" s="4" t="s">
        <v>271</v>
      </c>
      <c r="C356" s="10" t="s">
        <v>183</v>
      </c>
      <c r="D356" s="10" t="s">
        <v>2</v>
      </c>
      <c r="E356" s="10" t="s">
        <v>3</v>
      </c>
      <c r="F356" s="10" t="s">
        <v>4</v>
      </c>
      <c r="G356" s="10" t="s">
        <v>4</v>
      </c>
      <c r="H356" s="10"/>
      <c r="I356" s="10"/>
      <c r="J356" s="10"/>
      <c r="K356" s="10"/>
      <c r="L356" s="10"/>
      <c r="M356" s="6">
        <v>0</v>
      </c>
      <c r="N356" s="6">
        <f>N357+N459</f>
        <v>184805391.27999997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7">
        <v>0</v>
      </c>
      <c r="AG356" s="6">
        <v>0</v>
      </c>
    </row>
    <row r="357" spans="1:33" s="9" customFormat="1" ht="12.75" outlineLevel="1">
      <c r="A357" s="16">
        <v>342</v>
      </c>
      <c r="B357" s="4" t="s">
        <v>259</v>
      </c>
      <c r="C357" s="10" t="s">
        <v>183</v>
      </c>
      <c r="D357" s="10" t="s">
        <v>117</v>
      </c>
      <c r="E357" s="10" t="s">
        <v>3</v>
      </c>
      <c r="F357" s="10" t="s">
        <v>4</v>
      </c>
      <c r="G357" s="10" t="s">
        <v>4</v>
      </c>
      <c r="H357" s="10"/>
      <c r="I357" s="10"/>
      <c r="J357" s="10"/>
      <c r="K357" s="10"/>
      <c r="L357" s="10"/>
      <c r="M357" s="6">
        <v>0</v>
      </c>
      <c r="N357" s="6">
        <f>N358+N369+N409+N443</f>
        <v>167890955.27999997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7">
        <v>0</v>
      </c>
      <c r="AG357" s="6">
        <v>0</v>
      </c>
    </row>
    <row r="358" spans="1:33" s="9" customFormat="1" ht="12.75" outlineLevel="2">
      <c r="A358" s="16">
        <v>343</v>
      </c>
      <c r="B358" s="4" t="s">
        <v>272</v>
      </c>
      <c r="C358" s="10" t="s">
        <v>183</v>
      </c>
      <c r="D358" s="10" t="s">
        <v>184</v>
      </c>
      <c r="E358" s="10" t="s">
        <v>3</v>
      </c>
      <c r="F358" s="10" t="s">
        <v>4</v>
      </c>
      <c r="G358" s="10" t="s">
        <v>4</v>
      </c>
      <c r="H358" s="10"/>
      <c r="I358" s="10"/>
      <c r="J358" s="10"/>
      <c r="K358" s="10"/>
      <c r="L358" s="10"/>
      <c r="M358" s="6">
        <v>0</v>
      </c>
      <c r="N358" s="6">
        <f>N359+N367</f>
        <v>59080700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7">
        <v>0</v>
      </c>
      <c r="AG358" s="6">
        <v>0</v>
      </c>
    </row>
    <row r="359" spans="1:33" ht="51" outlineLevel="3">
      <c r="A359" s="16">
        <v>344</v>
      </c>
      <c r="B359" s="11" t="s">
        <v>394</v>
      </c>
      <c r="C359" s="5" t="s">
        <v>183</v>
      </c>
      <c r="D359" s="5" t="s">
        <v>184</v>
      </c>
      <c r="E359" s="5" t="s">
        <v>125</v>
      </c>
      <c r="F359" s="5" t="s">
        <v>4</v>
      </c>
      <c r="G359" s="5" t="s">
        <v>4</v>
      </c>
      <c r="H359" s="5"/>
      <c r="I359" s="5"/>
      <c r="J359" s="5"/>
      <c r="K359" s="5"/>
      <c r="L359" s="5"/>
      <c r="M359" s="12">
        <v>0</v>
      </c>
      <c r="N359" s="12">
        <f>N360</f>
        <v>58880700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3">
        <v>0</v>
      </c>
      <c r="AG359" s="12">
        <v>0</v>
      </c>
    </row>
    <row r="360" spans="1:33" ht="27.75" customHeight="1" outlineLevel="4">
      <c r="A360" s="16">
        <v>345</v>
      </c>
      <c r="B360" s="11" t="s">
        <v>438</v>
      </c>
      <c r="C360" s="5" t="s">
        <v>183</v>
      </c>
      <c r="D360" s="5" t="s">
        <v>184</v>
      </c>
      <c r="E360" s="5" t="s">
        <v>185</v>
      </c>
      <c r="F360" s="5" t="s">
        <v>4</v>
      </c>
      <c r="G360" s="5" t="s">
        <v>4</v>
      </c>
      <c r="H360" s="5"/>
      <c r="I360" s="5"/>
      <c r="J360" s="5"/>
      <c r="K360" s="5"/>
      <c r="L360" s="5"/>
      <c r="M360" s="12">
        <v>0</v>
      </c>
      <c r="N360" s="12">
        <f>N361+N363+N365</f>
        <v>58880700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3">
        <v>0</v>
      </c>
      <c r="AG360" s="12">
        <v>0</v>
      </c>
    </row>
    <row r="361" spans="1:33" ht="102" outlineLevel="5">
      <c r="A361" s="16">
        <v>346</v>
      </c>
      <c r="B361" s="11" t="s">
        <v>439</v>
      </c>
      <c r="C361" s="5" t="s">
        <v>183</v>
      </c>
      <c r="D361" s="5" t="s">
        <v>184</v>
      </c>
      <c r="E361" s="5" t="s">
        <v>186</v>
      </c>
      <c r="F361" s="5" t="s">
        <v>4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f>N362</f>
        <v>39688000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12.75" outlineLevel="6">
      <c r="A362" s="16">
        <v>347</v>
      </c>
      <c r="B362" s="11" t="s">
        <v>301</v>
      </c>
      <c r="C362" s="5" t="s">
        <v>183</v>
      </c>
      <c r="D362" s="5" t="s">
        <v>184</v>
      </c>
      <c r="E362" s="5" t="s">
        <v>186</v>
      </c>
      <c r="F362" s="5" t="s">
        <v>187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v>39688000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02" outlineLevel="5">
      <c r="A363" s="16">
        <v>348</v>
      </c>
      <c r="B363" s="11" t="s">
        <v>440</v>
      </c>
      <c r="C363" s="5" t="s">
        <v>183</v>
      </c>
      <c r="D363" s="5" t="s">
        <v>184</v>
      </c>
      <c r="E363" s="5" t="s">
        <v>188</v>
      </c>
      <c r="F363" s="5" t="s">
        <v>4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f>N364</f>
        <v>700000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12.75" outlineLevel="6">
      <c r="A364" s="16">
        <v>349</v>
      </c>
      <c r="B364" s="11" t="s">
        <v>301</v>
      </c>
      <c r="C364" s="5" t="s">
        <v>183</v>
      </c>
      <c r="D364" s="5" t="s">
        <v>184</v>
      </c>
      <c r="E364" s="5" t="s">
        <v>188</v>
      </c>
      <c r="F364" s="5" t="s">
        <v>187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v>700000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78" customHeight="1" outlineLevel="5">
      <c r="A365" s="16">
        <v>350</v>
      </c>
      <c r="B365" s="11" t="s">
        <v>441</v>
      </c>
      <c r="C365" s="5" t="s">
        <v>183</v>
      </c>
      <c r="D365" s="5" t="s">
        <v>184</v>
      </c>
      <c r="E365" s="5" t="s">
        <v>189</v>
      </c>
      <c r="F365" s="5" t="s">
        <v>4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N366</f>
        <v>18492700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12.75" outlineLevel="6">
      <c r="A366" s="16">
        <v>351</v>
      </c>
      <c r="B366" s="11" t="s">
        <v>301</v>
      </c>
      <c r="C366" s="5" t="s">
        <v>183</v>
      </c>
      <c r="D366" s="5" t="s">
        <v>184</v>
      </c>
      <c r="E366" s="5" t="s">
        <v>189</v>
      </c>
      <c r="F366" s="5" t="s">
        <v>187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f>18622700-30000-100000</f>
        <v>18492700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25.5" outlineLevel="6">
      <c r="A367" s="16">
        <v>352</v>
      </c>
      <c r="B367" s="11" t="s">
        <v>523</v>
      </c>
      <c r="C367" s="5" t="s">
        <v>183</v>
      </c>
      <c r="D367" s="5" t="s">
        <v>184</v>
      </c>
      <c r="E367" s="5" t="s">
        <v>479</v>
      </c>
      <c r="F367" s="5" t="s">
        <v>4</v>
      </c>
      <c r="G367" s="5"/>
      <c r="H367" s="5"/>
      <c r="I367" s="5"/>
      <c r="J367" s="5"/>
      <c r="K367" s="12"/>
      <c r="L367" s="12">
        <f>L368</f>
        <v>200000</v>
      </c>
      <c r="M367" s="12"/>
      <c r="N367" s="12">
        <f>N368</f>
        <v>200000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3"/>
      <c r="AG367" s="12"/>
    </row>
    <row r="368" spans="1:33" ht="12.75" outlineLevel="6">
      <c r="A368" s="16">
        <v>353</v>
      </c>
      <c r="B368" s="11" t="s">
        <v>301</v>
      </c>
      <c r="C368" s="5" t="s">
        <v>183</v>
      </c>
      <c r="D368" s="5" t="s">
        <v>184</v>
      </c>
      <c r="E368" s="5" t="s">
        <v>479</v>
      </c>
      <c r="F368" s="5" t="s">
        <v>187</v>
      </c>
      <c r="G368" s="5"/>
      <c r="H368" s="5"/>
      <c r="I368" s="5"/>
      <c r="J368" s="5"/>
      <c r="K368" s="12"/>
      <c r="L368" s="12">
        <v>200000</v>
      </c>
      <c r="M368" s="12"/>
      <c r="N368" s="12">
        <v>200000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3"/>
      <c r="AG368" s="12"/>
    </row>
    <row r="369" spans="1:33" s="9" customFormat="1" ht="12.75" outlineLevel="2">
      <c r="A369" s="16">
        <v>354</v>
      </c>
      <c r="B369" s="4" t="s">
        <v>273</v>
      </c>
      <c r="C369" s="10" t="s">
        <v>183</v>
      </c>
      <c r="D369" s="10" t="s">
        <v>190</v>
      </c>
      <c r="E369" s="10" t="s">
        <v>3</v>
      </c>
      <c r="F369" s="10" t="s">
        <v>4</v>
      </c>
      <c r="G369" s="10" t="s">
        <v>4</v>
      </c>
      <c r="H369" s="10"/>
      <c r="I369" s="10"/>
      <c r="J369" s="10"/>
      <c r="K369" s="10"/>
      <c r="L369" s="10"/>
      <c r="M369" s="6">
        <v>0</v>
      </c>
      <c r="N369" s="6">
        <f>N370+N400+N406</f>
        <v>92805549.08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7">
        <v>0</v>
      </c>
      <c r="AG369" s="6">
        <v>0</v>
      </c>
    </row>
    <row r="370" spans="1:33" ht="51" outlineLevel="3">
      <c r="A370" s="16">
        <v>355</v>
      </c>
      <c r="B370" s="11" t="s">
        <v>394</v>
      </c>
      <c r="C370" s="5" t="s">
        <v>183</v>
      </c>
      <c r="D370" s="5" t="s">
        <v>190</v>
      </c>
      <c r="E370" s="5" t="s">
        <v>125</v>
      </c>
      <c r="F370" s="5" t="s">
        <v>4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f>N371+N382+N388+N397</f>
        <v>92619349.08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25.5" outlineLevel="4">
      <c r="A371" s="16">
        <v>356</v>
      </c>
      <c r="B371" s="11" t="s">
        <v>442</v>
      </c>
      <c r="C371" s="5" t="s">
        <v>183</v>
      </c>
      <c r="D371" s="5" t="s">
        <v>190</v>
      </c>
      <c r="E371" s="5" t="s">
        <v>191</v>
      </c>
      <c r="F371" s="5" t="s">
        <v>4</v>
      </c>
      <c r="G371" s="5" t="s">
        <v>4</v>
      </c>
      <c r="H371" s="5"/>
      <c r="I371" s="5"/>
      <c r="J371" s="5"/>
      <c r="K371" s="5"/>
      <c r="L371" s="5"/>
      <c r="M371" s="12">
        <v>0</v>
      </c>
      <c r="N371" s="12">
        <f>N372+N374+N376+N378</f>
        <v>71319415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3">
        <v>0</v>
      </c>
      <c r="AG371" s="12">
        <v>0</v>
      </c>
    </row>
    <row r="372" spans="1:33" ht="144.75" customHeight="1" outlineLevel="5">
      <c r="A372" s="16">
        <v>357</v>
      </c>
      <c r="B372" s="11" t="s">
        <v>443</v>
      </c>
      <c r="C372" s="5" t="s">
        <v>183</v>
      </c>
      <c r="D372" s="5" t="s">
        <v>190</v>
      </c>
      <c r="E372" s="5" t="s">
        <v>192</v>
      </c>
      <c r="F372" s="5" t="s">
        <v>4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f>N373</f>
        <v>43136000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12.75" outlineLevel="6">
      <c r="A373" s="16">
        <v>358</v>
      </c>
      <c r="B373" s="11" t="s">
        <v>302</v>
      </c>
      <c r="C373" s="5" t="s">
        <v>183</v>
      </c>
      <c r="D373" s="5" t="s">
        <v>190</v>
      </c>
      <c r="E373" s="5" t="s">
        <v>192</v>
      </c>
      <c r="F373" s="5" t="s">
        <v>121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v>43136000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154.5" customHeight="1" outlineLevel="5">
      <c r="A374" s="16">
        <v>359</v>
      </c>
      <c r="B374" s="11" t="s">
        <v>444</v>
      </c>
      <c r="C374" s="5" t="s">
        <v>183</v>
      </c>
      <c r="D374" s="5" t="s">
        <v>190</v>
      </c>
      <c r="E374" s="5" t="s">
        <v>193</v>
      </c>
      <c r="F374" s="5" t="s">
        <v>4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f>N375</f>
        <v>2202000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12.75" outlineLevel="6">
      <c r="A375" s="16">
        <v>360</v>
      </c>
      <c r="B375" s="11" t="s">
        <v>302</v>
      </c>
      <c r="C375" s="5" t="s">
        <v>183</v>
      </c>
      <c r="D375" s="5" t="s">
        <v>190</v>
      </c>
      <c r="E375" s="5" t="s">
        <v>193</v>
      </c>
      <c r="F375" s="5" t="s">
        <v>121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v>2202000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38.25" outlineLevel="5">
      <c r="A376" s="16">
        <v>361</v>
      </c>
      <c r="B376" s="11" t="s">
        <v>445</v>
      </c>
      <c r="C376" s="5" t="s">
        <v>183</v>
      </c>
      <c r="D376" s="5" t="s">
        <v>190</v>
      </c>
      <c r="E376" s="5" t="s">
        <v>194</v>
      </c>
      <c r="F376" s="5" t="s">
        <v>4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N377</f>
        <v>5350000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12.75" outlineLevel="6">
      <c r="A377" s="16">
        <v>362</v>
      </c>
      <c r="B377" s="11" t="s">
        <v>302</v>
      </c>
      <c r="C377" s="5" t="s">
        <v>183</v>
      </c>
      <c r="D377" s="5" t="s">
        <v>190</v>
      </c>
      <c r="E377" s="5" t="s">
        <v>194</v>
      </c>
      <c r="F377" s="5" t="s">
        <v>121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v>5350000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51" outlineLevel="5">
      <c r="A378" s="16">
        <v>363</v>
      </c>
      <c r="B378" s="11" t="s">
        <v>446</v>
      </c>
      <c r="C378" s="5" t="s">
        <v>183</v>
      </c>
      <c r="D378" s="5" t="s">
        <v>190</v>
      </c>
      <c r="E378" s="5" t="s">
        <v>195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N379+N380+N381</f>
        <v>20631415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25.5" outlineLevel="6">
      <c r="A379" s="16">
        <v>364</v>
      </c>
      <c r="B379" s="11" t="s">
        <v>293</v>
      </c>
      <c r="C379" s="5" t="s">
        <v>183</v>
      </c>
      <c r="D379" s="5" t="s">
        <v>190</v>
      </c>
      <c r="E379" s="5" t="s">
        <v>195</v>
      </c>
      <c r="F379" s="5" t="s">
        <v>46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f>829100-38420-24095</f>
        <v>766585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38.25" outlineLevel="6">
      <c r="A380" s="16">
        <v>365</v>
      </c>
      <c r="B380" s="11" t="s">
        <v>295</v>
      </c>
      <c r="C380" s="5" t="s">
        <v>183</v>
      </c>
      <c r="D380" s="5" t="s">
        <v>190</v>
      </c>
      <c r="E380" s="5" t="s">
        <v>195</v>
      </c>
      <c r="F380" s="5" t="s">
        <v>13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v>547700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12.75" outlineLevel="6">
      <c r="A381" s="16">
        <v>366</v>
      </c>
      <c r="B381" s="11" t="s">
        <v>302</v>
      </c>
      <c r="C381" s="5" t="s">
        <v>183</v>
      </c>
      <c r="D381" s="5" t="s">
        <v>190</v>
      </c>
      <c r="E381" s="5" t="s">
        <v>195</v>
      </c>
      <c r="F381" s="5" t="s">
        <v>121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20057130-340000-50000-350000</f>
        <v>19317130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51" outlineLevel="4">
      <c r="A382" s="16">
        <v>367</v>
      </c>
      <c r="B382" s="11" t="s">
        <v>395</v>
      </c>
      <c r="C382" s="5" t="s">
        <v>183</v>
      </c>
      <c r="D382" s="5" t="s">
        <v>190</v>
      </c>
      <c r="E382" s="5" t="s">
        <v>126</v>
      </c>
      <c r="F382" s="5" t="s">
        <v>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N383</f>
        <v>17111253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41.25" customHeight="1" outlineLevel="5">
      <c r="A383" s="16">
        <v>368</v>
      </c>
      <c r="B383" s="11" t="s">
        <v>447</v>
      </c>
      <c r="C383" s="5" t="s">
        <v>183</v>
      </c>
      <c r="D383" s="5" t="s">
        <v>190</v>
      </c>
      <c r="E383" s="5" t="s">
        <v>196</v>
      </c>
      <c r="F383" s="5" t="s">
        <v>4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N384+N385+N386+N387</f>
        <v>17111253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25.5" outlineLevel="6">
      <c r="A384" s="16">
        <v>369</v>
      </c>
      <c r="B384" s="11" t="s">
        <v>293</v>
      </c>
      <c r="C384" s="5" t="s">
        <v>183</v>
      </c>
      <c r="D384" s="5" t="s">
        <v>190</v>
      </c>
      <c r="E384" s="5" t="s">
        <v>196</v>
      </c>
      <c r="F384" s="5" t="s">
        <v>46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v>4286100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ht="38.25" outlineLevel="6">
      <c r="A385" s="16">
        <v>370</v>
      </c>
      <c r="B385" s="11" t="s">
        <v>295</v>
      </c>
      <c r="C385" s="5" t="s">
        <v>183</v>
      </c>
      <c r="D385" s="5" t="s">
        <v>190</v>
      </c>
      <c r="E385" s="5" t="s">
        <v>196</v>
      </c>
      <c r="F385" s="5" t="s">
        <v>13</v>
      </c>
      <c r="G385" s="5" t="s">
        <v>4</v>
      </c>
      <c r="H385" s="5"/>
      <c r="I385" s="5"/>
      <c r="J385" s="5"/>
      <c r="K385" s="5"/>
      <c r="L385" s="5"/>
      <c r="M385" s="12">
        <v>0</v>
      </c>
      <c r="N385" s="12">
        <f>634900-6000+119000-7000-750</f>
        <v>740150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3">
        <v>0</v>
      </c>
      <c r="AG385" s="12">
        <v>0</v>
      </c>
    </row>
    <row r="386" spans="1:33" ht="12.75" outlineLevel="6">
      <c r="A386" s="16">
        <v>371</v>
      </c>
      <c r="B386" s="11" t="s">
        <v>301</v>
      </c>
      <c r="C386" s="5" t="s">
        <v>183</v>
      </c>
      <c r="D386" s="5" t="s">
        <v>190</v>
      </c>
      <c r="E386" s="5" t="s">
        <v>196</v>
      </c>
      <c r="F386" s="5" t="s">
        <v>187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f>12843800-77879-479911-50000-180000</f>
        <v>12056010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12.75" outlineLevel="6">
      <c r="A387" s="16">
        <v>372</v>
      </c>
      <c r="B387" s="11" t="s">
        <v>307</v>
      </c>
      <c r="C387" s="5" t="s">
        <v>183</v>
      </c>
      <c r="D387" s="5" t="s">
        <v>190</v>
      </c>
      <c r="E387" s="5" t="s">
        <v>196</v>
      </c>
      <c r="F387" s="5" t="s">
        <v>14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15243+6000+7000+750</f>
        <v>28993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38.25" outlineLevel="4">
      <c r="A388" s="16">
        <v>373</v>
      </c>
      <c r="B388" s="11" t="s">
        <v>448</v>
      </c>
      <c r="C388" s="5" t="s">
        <v>183</v>
      </c>
      <c r="D388" s="5" t="s">
        <v>190</v>
      </c>
      <c r="E388" s="5" t="s">
        <v>197</v>
      </c>
      <c r="F388" s="5" t="s">
        <v>4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f>N389+N393+N391+N395</f>
        <v>4178681.08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63.75" outlineLevel="4">
      <c r="A389" s="16">
        <v>374</v>
      </c>
      <c r="B389" s="11" t="s">
        <v>500</v>
      </c>
      <c r="C389" s="5" t="s">
        <v>183</v>
      </c>
      <c r="D389" s="5" t="s">
        <v>190</v>
      </c>
      <c r="E389" s="5" t="s">
        <v>501</v>
      </c>
      <c r="F389" s="5" t="s">
        <v>4</v>
      </c>
      <c r="G389" s="5"/>
      <c r="H389" s="5"/>
      <c r="I389" s="5"/>
      <c r="J389" s="5"/>
      <c r="K389" s="5"/>
      <c r="L389" s="5"/>
      <c r="M389" s="12"/>
      <c r="N389" s="12">
        <f>N390</f>
        <v>1866000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3"/>
      <c r="AG389" s="12"/>
    </row>
    <row r="390" spans="1:33" ht="12.75" outlineLevel="4">
      <c r="A390" s="16">
        <v>375</v>
      </c>
      <c r="B390" s="11" t="s">
        <v>302</v>
      </c>
      <c r="C390" s="5" t="s">
        <v>183</v>
      </c>
      <c r="D390" s="5" t="s">
        <v>190</v>
      </c>
      <c r="E390" s="5" t="s">
        <v>501</v>
      </c>
      <c r="F390" s="5" t="s">
        <v>121</v>
      </c>
      <c r="G390" s="5"/>
      <c r="H390" s="5"/>
      <c r="I390" s="5"/>
      <c r="J390" s="5"/>
      <c r="K390" s="5"/>
      <c r="L390" s="5"/>
      <c r="M390" s="12"/>
      <c r="N390" s="12">
        <f>1800000+66000</f>
        <v>1866000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3"/>
      <c r="AG390" s="12"/>
    </row>
    <row r="391" spans="1:33" ht="51" outlineLevel="4">
      <c r="A391" s="16">
        <v>376</v>
      </c>
      <c r="B391" s="11" t="s">
        <v>492</v>
      </c>
      <c r="C391" s="5" t="s">
        <v>183</v>
      </c>
      <c r="D391" s="5" t="s">
        <v>190</v>
      </c>
      <c r="E391" s="5" t="s">
        <v>491</v>
      </c>
      <c r="F391" s="5" t="s">
        <v>4</v>
      </c>
      <c r="G391" s="5"/>
      <c r="H391" s="5"/>
      <c r="I391" s="5"/>
      <c r="J391" s="5"/>
      <c r="K391" s="12"/>
      <c r="L391" s="12">
        <f>L392</f>
        <v>1914411.08</v>
      </c>
      <c r="M391" s="12"/>
      <c r="N391" s="12">
        <f>N392</f>
        <v>1914411.08</v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3"/>
      <c r="AG391" s="12"/>
    </row>
    <row r="392" spans="1:33" ht="12.75" outlineLevel="4">
      <c r="A392" s="16">
        <v>377</v>
      </c>
      <c r="B392" s="11" t="s">
        <v>302</v>
      </c>
      <c r="C392" s="5" t="s">
        <v>183</v>
      </c>
      <c r="D392" s="5" t="s">
        <v>190</v>
      </c>
      <c r="E392" s="5" t="s">
        <v>491</v>
      </c>
      <c r="F392" s="5" t="s">
        <v>121</v>
      </c>
      <c r="G392" s="5"/>
      <c r="H392" s="5"/>
      <c r="I392" s="5"/>
      <c r="J392" s="5"/>
      <c r="K392" s="12"/>
      <c r="L392" s="12">
        <v>1914411.08</v>
      </c>
      <c r="M392" s="12"/>
      <c r="N392" s="12">
        <v>1914411.08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3"/>
      <c r="AG392" s="12"/>
    </row>
    <row r="393" spans="1:33" ht="51" outlineLevel="5">
      <c r="A393" s="16">
        <v>378</v>
      </c>
      <c r="B393" s="11" t="s">
        <v>449</v>
      </c>
      <c r="C393" s="5" t="s">
        <v>183</v>
      </c>
      <c r="D393" s="5" t="s">
        <v>190</v>
      </c>
      <c r="E393" s="5" t="s">
        <v>488</v>
      </c>
      <c r="F393" s="5" t="s">
        <v>4</v>
      </c>
      <c r="G393" s="5" t="s">
        <v>4</v>
      </c>
      <c r="H393" s="5"/>
      <c r="I393" s="5"/>
      <c r="J393" s="5"/>
      <c r="K393" s="5"/>
      <c r="L393" s="5"/>
      <c r="M393" s="12">
        <v>0</v>
      </c>
      <c r="N393" s="12">
        <f>N394</f>
        <v>218270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3">
        <v>0</v>
      </c>
      <c r="AG393" s="12">
        <v>0</v>
      </c>
    </row>
    <row r="394" spans="1:33" ht="12.75" outlineLevel="6">
      <c r="A394" s="16">
        <v>379</v>
      </c>
      <c r="B394" s="11" t="s">
        <v>302</v>
      </c>
      <c r="C394" s="5" t="s">
        <v>183</v>
      </c>
      <c r="D394" s="5" t="s">
        <v>190</v>
      </c>
      <c r="E394" s="5" t="s">
        <v>488</v>
      </c>
      <c r="F394" s="5" t="s">
        <v>121</v>
      </c>
      <c r="G394" s="5" t="s">
        <v>4</v>
      </c>
      <c r="H394" s="5"/>
      <c r="I394" s="5"/>
      <c r="J394" s="5"/>
      <c r="K394" s="5"/>
      <c r="L394" s="5"/>
      <c r="M394" s="12">
        <v>0</v>
      </c>
      <c r="N394" s="12">
        <v>218270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3">
        <v>0</v>
      </c>
      <c r="AG394" s="12">
        <v>0</v>
      </c>
    </row>
    <row r="395" spans="1:33" ht="25.5" outlineLevel="6">
      <c r="A395" s="16">
        <v>380</v>
      </c>
      <c r="B395" s="11" t="s">
        <v>524</v>
      </c>
      <c r="C395" s="5" t="s">
        <v>183</v>
      </c>
      <c r="D395" s="5" t="s">
        <v>190</v>
      </c>
      <c r="E395" s="5" t="s">
        <v>525</v>
      </c>
      <c r="F395" s="5" t="s">
        <v>4</v>
      </c>
      <c r="G395" s="5"/>
      <c r="H395" s="5"/>
      <c r="I395" s="5"/>
      <c r="J395" s="5"/>
      <c r="K395" s="12"/>
      <c r="L395" s="12">
        <f>L396</f>
        <v>180000</v>
      </c>
      <c r="M395" s="12"/>
      <c r="N395" s="12">
        <f>N396</f>
        <v>180000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  <c r="AG395" s="12"/>
    </row>
    <row r="396" spans="1:33" ht="12.75" outlineLevel="6">
      <c r="A396" s="16">
        <v>381</v>
      </c>
      <c r="B396" s="11" t="s">
        <v>301</v>
      </c>
      <c r="C396" s="5" t="s">
        <v>183</v>
      </c>
      <c r="D396" s="5" t="s">
        <v>190</v>
      </c>
      <c r="E396" s="5" t="s">
        <v>525</v>
      </c>
      <c r="F396" s="5" t="s">
        <v>187</v>
      </c>
      <c r="G396" s="5"/>
      <c r="H396" s="5"/>
      <c r="I396" s="5"/>
      <c r="J396" s="5"/>
      <c r="K396" s="12"/>
      <c r="L396" s="12">
        <v>180000</v>
      </c>
      <c r="M396" s="12"/>
      <c r="N396" s="12">
        <v>180000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3"/>
      <c r="AG396" s="12"/>
    </row>
    <row r="397" spans="1:33" ht="51" outlineLevel="6">
      <c r="A397" s="16">
        <v>382</v>
      </c>
      <c r="B397" s="11" t="s">
        <v>457</v>
      </c>
      <c r="C397" s="5" t="s">
        <v>183</v>
      </c>
      <c r="D397" s="5" t="s">
        <v>190</v>
      </c>
      <c r="E397" s="5" t="s">
        <v>206</v>
      </c>
      <c r="F397" s="5" t="s">
        <v>4</v>
      </c>
      <c r="G397" s="5"/>
      <c r="H397" s="5"/>
      <c r="I397" s="5"/>
      <c r="J397" s="5"/>
      <c r="K397" s="12"/>
      <c r="L397" s="12">
        <f>L398</f>
        <v>10000</v>
      </c>
      <c r="M397" s="12"/>
      <c r="N397" s="12">
        <f>N398</f>
        <v>10000</v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3"/>
      <c r="AG397" s="12"/>
    </row>
    <row r="398" spans="1:33" ht="12.75" outlineLevel="6">
      <c r="A398" s="16">
        <v>383</v>
      </c>
      <c r="B398" s="11" t="s">
        <v>461</v>
      </c>
      <c r="C398" s="5" t="s">
        <v>183</v>
      </c>
      <c r="D398" s="5" t="s">
        <v>190</v>
      </c>
      <c r="E398" s="5" t="s">
        <v>211</v>
      </c>
      <c r="F398" s="5" t="s">
        <v>4</v>
      </c>
      <c r="G398" s="5"/>
      <c r="H398" s="5"/>
      <c r="I398" s="5"/>
      <c r="J398" s="5"/>
      <c r="K398" s="12"/>
      <c r="L398" s="12">
        <f>L399</f>
        <v>10000</v>
      </c>
      <c r="M398" s="12"/>
      <c r="N398" s="12">
        <f>N399</f>
        <v>10000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3"/>
      <c r="AG398" s="12"/>
    </row>
    <row r="399" spans="1:33" ht="12.75" outlineLevel="6">
      <c r="A399" s="16">
        <v>384</v>
      </c>
      <c r="B399" s="11" t="s">
        <v>301</v>
      </c>
      <c r="C399" s="5" t="s">
        <v>183</v>
      </c>
      <c r="D399" s="5" t="s">
        <v>190</v>
      </c>
      <c r="E399" s="5" t="s">
        <v>211</v>
      </c>
      <c r="F399" s="5" t="s">
        <v>187</v>
      </c>
      <c r="G399" s="5"/>
      <c r="H399" s="5"/>
      <c r="I399" s="5"/>
      <c r="J399" s="5"/>
      <c r="K399" s="12"/>
      <c r="L399" s="12">
        <v>10000</v>
      </c>
      <c r="M399" s="12"/>
      <c r="N399" s="12">
        <v>10000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3"/>
      <c r="AG399" s="12"/>
    </row>
    <row r="400" spans="1:33" ht="51" outlineLevel="3">
      <c r="A400" s="16">
        <v>385</v>
      </c>
      <c r="B400" s="11" t="s">
        <v>450</v>
      </c>
      <c r="C400" s="5" t="s">
        <v>183</v>
      </c>
      <c r="D400" s="5" t="s">
        <v>190</v>
      </c>
      <c r="E400" s="5" t="s">
        <v>198</v>
      </c>
      <c r="F400" s="5" t="s">
        <v>4</v>
      </c>
      <c r="G400" s="5" t="s">
        <v>4</v>
      </c>
      <c r="H400" s="5"/>
      <c r="I400" s="5"/>
      <c r="J400" s="5"/>
      <c r="K400" s="5"/>
      <c r="L400" s="5"/>
      <c r="M400" s="12">
        <v>0</v>
      </c>
      <c r="N400" s="12">
        <f>N401</f>
        <v>87200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3">
        <v>0</v>
      </c>
      <c r="AG400" s="12">
        <v>0</v>
      </c>
    </row>
    <row r="401" spans="1:33" ht="26.25" customHeight="1" outlineLevel="4">
      <c r="A401" s="16">
        <v>386</v>
      </c>
      <c r="B401" s="11" t="s">
        <v>451</v>
      </c>
      <c r="C401" s="5" t="s">
        <v>183</v>
      </c>
      <c r="D401" s="5" t="s">
        <v>190</v>
      </c>
      <c r="E401" s="5" t="s">
        <v>199</v>
      </c>
      <c r="F401" s="5" t="s">
        <v>4</v>
      </c>
      <c r="G401" s="5" t="s">
        <v>4</v>
      </c>
      <c r="H401" s="5"/>
      <c r="I401" s="5"/>
      <c r="J401" s="5"/>
      <c r="K401" s="5"/>
      <c r="L401" s="5"/>
      <c r="M401" s="12">
        <v>0</v>
      </c>
      <c r="N401" s="12">
        <f>N402+N404</f>
        <v>87200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3">
        <v>0</v>
      </c>
      <c r="AG401" s="12">
        <v>0</v>
      </c>
    </row>
    <row r="402" spans="1:33" ht="51" outlineLevel="5">
      <c r="A402" s="16">
        <v>387</v>
      </c>
      <c r="B402" s="11" t="s">
        <v>452</v>
      </c>
      <c r="C402" s="5" t="s">
        <v>183</v>
      </c>
      <c r="D402" s="5" t="s">
        <v>190</v>
      </c>
      <c r="E402" s="5" t="s">
        <v>200</v>
      </c>
      <c r="F402" s="5" t="s">
        <v>4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f>N403</f>
        <v>35000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12.75" outlineLevel="6">
      <c r="A403" s="16">
        <v>388</v>
      </c>
      <c r="B403" s="11" t="s">
        <v>301</v>
      </c>
      <c r="C403" s="5" t="s">
        <v>183</v>
      </c>
      <c r="D403" s="5" t="s">
        <v>190</v>
      </c>
      <c r="E403" s="5" t="s">
        <v>200</v>
      </c>
      <c r="F403" s="5" t="s">
        <v>187</v>
      </c>
      <c r="G403" s="5" t="s">
        <v>4</v>
      </c>
      <c r="H403" s="5"/>
      <c r="I403" s="5"/>
      <c r="J403" s="5"/>
      <c r="K403" s="5"/>
      <c r="L403" s="5"/>
      <c r="M403" s="12">
        <v>0</v>
      </c>
      <c r="N403" s="12">
        <v>35000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3">
        <v>0</v>
      </c>
      <c r="AG403" s="12">
        <v>0</v>
      </c>
    </row>
    <row r="404" spans="1:33" ht="52.5" customHeight="1" outlineLevel="6">
      <c r="A404" s="16">
        <v>389</v>
      </c>
      <c r="B404" s="11" t="s">
        <v>506</v>
      </c>
      <c r="C404" s="5" t="s">
        <v>183</v>
      </c>
      <c r="D404" s="5" t="s">
        <v>190</v>
      </c>
      <c r="E404" s="5" t="s">
        <v>507</v>
      </c>
      <c r="F404" s="5" t="s">
        <v>4</v>
      </c>
      <c r="G404" s="5"/>
      <c r="H404" s="5"/>
      <c r="I404" s="5"/>
      <c r="J404" s="5"/>
      <c r="K404" s="5"/>
      <c r="L404" s="5"/>
      <c r="M404" s="12"/>
      <c r="N404" s="12">
        <f>N405</f>
        <v>52200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3"/>
      <c r="AG404" s="12"/>
    </row>
    <row r="405" spans="1:33" ht="12.75" outlineLevel="6">
      <c r="A405" s="16">
        <v>390</v>
      </c>
      <c r="B405" s="11" t="s">
        <v>301</v>
      </c>
      <c r="C405" s="5" t="s">
        <v>183</v>
      </c>
      <c r="D405" s="5" t="s">
        <v>190</v>
      </c>
      <c r="E405" s="5" t="s">
        <v>507</v>
      </c>
      <c r="F405" s="5" t="s">
        <v>187</v>
      </c>
      <c r="G405" s="5"/>
      <c r="H405" s="5"/>
      <c r="I405" s="5"/>
      <c r="J405" s="5"/>
      <c r="K405" s="5"/>
      <c r="L405" s="5"/>
      <c r="M405" s="12"/>
      <c r="N405" s="12">
        <v>52200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3"/>
      <c r="AG405" s="12"/>
    </row>
    <row r="406" spans="1:33" ht="12.75" outlineLevel="6">
      <c r="A406" s="16">
        <v>391</v>
      </c>
      <c r="B406" s="11" t="s">
        <v>313</v>
      </c>
      <c r="C406" s="5" t="s">
        <v>183</v>
      </c>
      <c r="D406" s="5" t="s">
        <v>190</v>
      </c>
      <c r="E406" s="5" t="s">
        <v>16</v>
      </c>
      <c r="F406" s="5" t="s">
        <v>4</v>
      </c>
      <c r="G406" s="5"/>
      <c r="H406" s="5"/>
      <c r="I406" s="5"/>
      <c r="J406" s="5"/>
      <c r="K406" s="12"/>
      <c r="L406" s="12">
        <f>L407</f>
        <v>99000</v>
      </c>
      <c r="M406" s="12"/>
      <c r="N406" s="12">
        <f>N407</f>
        <v>99000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  <c r="AG406" s="12"/>
    </row>
    <row r="407" spans="1:33" ht="25.5" outlineLevel="6">
      <c r="A407" s="16">
        <v>392</v>
      </c>
      <c r="B407" s="11" t="s">
        <v>523</v>
      </c>
      <c r="C407" s="5" t="s">
        <v>183</v>
      </c>
      <c r="D407" s="5" t="s">
        <v>190</v>
      </c>
      <c r="E407" s="5" t="s">
        <v>479</v>
      </c>
      <c r="F407" s="5" t="s">
        <v>4</v>
      </c>
      <c r="G407" s="5"/>
      <c r="H407" s="5"/>
      <c r="I407" s="5"/>
      <c r="J407" s="5"/>
      <c r="K407" s="12"/>
      <c r="L407" s="12">
        <f>L408</f>
        <v>99000</v>
      </c>
      <c r="M407" s="12"/>
      <c r="N407" s="12">
        <f>N408</f>
        <v>99000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  <c r="AG407" s="12"/>
    </row>
    <row r="408" spans="1:33" ht="12.75" outlineLevel="6">
      <c r="A408" s="16">
        <v>393</v>
      </c>
      <c r="B408" s="11" t="s">
        <v>301</v>
      </c>
      <c r="C408" s="5" t="s">
        <v>183</v>
      </c>
      <c r="D408" s="5" t="s">
        <v>190</v>
      </c>
      <c r="E408" s="5" t="s">
        <v>479</v>
      </c>
      <c r="F408" s="5" t="s">
        <v>187</v>
      </c>
      <c r="G408" s="5"/>
      <c r="H408" s="5"/>
      <c r="I408" s="5"/>
      <c r="J408" s="5"/>
      <c r="K408" s="12"/>
      <c r="L408" s="12">
        <v>99000</v>
      </c>
      <c r="M408" s="12"/>
      <c r="N408" s="12">
        <v>99000</v>
      </c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3"/>
      <c r="AG408" s="12"/>
    </row>
    <row r="409" spans="1:33" s="9" customFormat="1" ht="12.75" outlineLevel="2">
      <c r="A409" s="16">
        <v>394</v>
      </c>
      <c r="B409" s="4" t="s">
        <v>260</v>
      </c>
      <c r="C409" s="10" t="s">
        <v>183</v>
      </c>
      <c r="D409" s="10" t="s">
        <v>118</v>
      </c>
      <c r="E409" s="10" t="s">
        <v>3</v>
      </c>
      <c r="F409" s="10" t="s">
        <v>4</v>
      </c>
      <c r="G409" s="10" t="s">
        <v>4</v>
      </c>
      <c r="H409" s="10"/>
      <c r="I409" s="10"/>
      <c r="J409" s="10"/>
      <c r="K409" s="10"/>
      <c r="L409" s="10"/>
      <c r="M409" s="6">
        <v>0</v>
      </c>
      <c r="N409" s="6">
        <f>N410+N421</f>
        <v>7830554.2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7">
        <v>0</v>
      </c>
      <c r="AG409" s="6">
        <v>0</v>
      </c>
    </row>
    <row r="410" spans="1:33" ht="51" outlineLevel="3">
      <c r="A410" s="16">
        <v>395</v>
      </c>
      <c r="B410" s="11" t="s">
        <v>389</v>
      </c>
      <c r="C410" s="5" t="s">
        <v>183</v>
      </c>
      <c r="D410" s="5" t="s">
        <v>118</v>
      </c>
      <c r="E410" s="5" t="s">
        <v>119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N411+N413+N415+N417+N419</f>
        <v>34750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51" outlineLevel="5">
      <c r="A411" s="16">
        <v>396</v>
      </c>
      <c r="B411" s="11" t="s">
        <v>390</v>
      </c>
      <c r="C411" s="5" t="s">
        <v>183</v>
      </c>
      <c r="D411" s="5" t="s">
        <v>118</v>
      </c>
      <c r="E411" s="5" t="s">
        <v>120</v>
      </c>
      <c r="F411" s="5" t="s">
        <v>4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f>N412</f>
        <v>4700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12.75" outlineLevel="6">
      <c r="A412" s="16">
        <v>397</v>
      </c>
      <c r="B412" s="11" t="s">
        <v>301</v>
      </c>
      <c r="C412" s="5" t="s">
        <v>183</v>
      </c>
      <c r="D412" s="5" t="s">
        <v>118</v>
      </c>
      <c r="E412" s="5" t="s">
        <v>120</v>
      </c>
      <c r="F412" s="5" t="s">
        <v>187</v>
      </c>
      <c r="G412" s="5" t="s">
        <v>4</v>
      </c>
      <c r="H412" s="5"/>
      <c r="I412" s="5"/>
      <c r="J412" s="5"/>
      <c r="K412" s="5"/>
      <c r="L412" s="5"/>
      <c r="M412" s="12">
        <v>0</v>
      </c>
      <c r="N412" s="12">
        <v>4700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3">
        <v>0</v>
      </c>
      <c r="AG412" s="12">
        <v>0</v>
      </c>
    </row>
    <row r="413" spans="1:33" ht="63.75" outlineLevel="5">
      <c r="A413" s="16">
        <v>398</v>
      </c>
      <c r="B413" s="11" t="s">
        <v>391</v>
      </c>
      <c r="C413" s="5" t="s">
        <v>183</v>
      </c>
      <c r="D413" s="5" t="s">
        <v>118</v>
      </c>
      <c r="E413" s="5" t="s">
        <v>122</v>
      </c>
      <c r="F413" s="5" t="s">
        <v>4</v>
      </c>
      <c r="G413" s="5" t="s">
        <v>4</v>
      </c>
      <c r="H413" s="5"/>
      <c r="I413" s="5"/>
      <c r="J413" s="5"/>
      <c r="K413" s="5"/>
      <c r="L413" s="5"/>
      <c r="M413" s="12">
        <v>0</v>
      </c>
      <c r="N413" s="12">
        <f>N414</f>
        <v>7000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3">
        <v>0</v>
      </c>
      <c r="AG413" s="12">
        <v>0</v>
      </c>
    </row>
    <row r="414" spans="1:33" ht="24" customHeight="1" outlineLevel="6">
      <c r="A414" s="16">
        <v>399</v>
      </c>
      <c r="B414" s="11" t="s">
        <v>297</v>
      </c>
      <c r="C414" s="5" t="s">
        <v>183</v>
      </c>
      <c r="D414" s="5" t="s">
        <v>118</v>
      </c>
      <c r="E414" s="5" t="s">
        <v>122</v>
      </c>
      <c r="F414" s="5" t="s">
        <v>23</v>
      </c>
      <c r="G414" s="5" t="s">
        <v>4</v>
      </c>
      <c r="H414" s="5"/>
      <c r="I414" s="5"/>
      <c r="J414" s="5"/>
      <c r="K414" s="5"/>
      <c r="L414" s="5"/>
      <c r="M414" s="12">
        <v>0</v>
      </c>
      <c r="N414" s="12">
        <v>7000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3">
        <v>0</v>
      </c>
      <c r="AG414" s="12">
        <v>0</v>
      </c>
    </row>
    <row r="415" spans="1:33" ht="76.5" customHeight="1" outlineLevel="6">
      <c r="A415" s="16">
        <v>400</v>
      </c>
      <c r="B415" s="11" t="s">
        <v>508</v>
      </c>
      <c r="C415" s="5" t="s">
        <v>183</v>
      </c>
      <c r="D415" s="5" t="s">
        <v>118</v>
      </c>
      <c r="E415" s="5" t="s">
        <v>509</v>
      </c>
      <c r="F415" s="5" t="s">
        <v>4</v>
      </c>
      <c r="G415" s="5"/>
      <c r="H415" s="5"/>
      <c r="I415" s="5"/>
      <c r="J415" s="5"/>
      <c r="K415" s="5"/>
      <c r="L415" s="5"/>
      <c r="M415" s="12"/>
      <c r="N415" s="12">
        <f>N416</f>
        <v>1400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  <c r="AG415" s="12"/>
    </row>
    <row r="416" spans="1:33" ht="27.75" customHeight="1" outlineLevel="6">
      <c r="A416" s="16">
        <v>401</v>
      </c>
      <c r="B416" s="11" t="s">
        <v>297</v>
      </c>
      <c r="C416" s="5" t="s">
        <v>183</v>
      </c>
      <c r="D416" s="5" t="s">
        <v>118</v>
      </c>
      <c r="E416" s="5" t="s">
        <v>509</v>
      </c>
      <c r="F416" s="5" t="s">
        <v>23</v>
      </c>
      <c r="G416" s="5"/>
      <c r="H416" s="5"/>
      <c r="I416" s="5"/>
      <c r="J416" s="5"/>
      <c r="K416" s="5"/>
      <c r="L416" s="5"/>
      <c r="M416" s="12"/>
      <c r="N416" s="12">
        <v>1400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  <c r="AG416" s="12"/>
    </row>
    <row r="417" spans="1:33" ht="24" customHeight="1" outlineLevel="6">
      <c r="A417" s="16">
        <v>402</v>
      </c>
      <c r="B417" s="11" t="s">
        <v>497</v>
      </c>
      <c r="C417" s="5" t="s">
        <v>183</v>
      </c>
      <c r="D417" s="5" t="s">
        <v>118</v>
      </c>
      <c r="E417" s="5" t="s">
        <v>496</v>
      </c>
      <c r="F417" s="5" t="s">
        <v>4</v>
      </c>
      <c r="G417" s="5"/>
      <c r="H417" s="5"/>
      <c r="I417" s="5"/>
      <c r="J417" s="5"/>
      <c r="K417" s="5"/>
      <c r="L417" s="5"/>
      <c r="M417" s="12"/>
      <c r="N417" s="12">
        <f>N418</f>
        <v>18550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  <c r="AG417" s="12"/>
    </row>
    <row r="418" spans="1:33" ht="37.5" customHeight="1" outlineLevel="6">
      <c r="A418" s="16">
        <v>403</v>
      </c>
      <c r="B418" s="11" t="s">
        <v>295</v>
      </c>
      <c r="C418" s="5" t="s">
        <v>183</v>
      </c>
      <c r="D418" s="5" t="s">
        <v>118</v>
      </c>
      <c r="E418" s="5" t="s">
        <v>496</v>
      </c>
      <c r="F418" s="5" t="s">
        <v>13</v>
      </c>
      <c r="G418" s="5"/>
      <c r="H418" s="5"/>
      <c r="I418" s="5"/>
      <c r="J418" s="5"/>
      <c r="K418" s="5"/>
      <c r="L418" s="5"/>
      <c r="M418" s="12"/>
      <c r="N418" s="12">
        <f>6500+6400+4896+754</f>
        <v>18550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3"/>
      <c r="AG418" s="12"/>
    </row>
    <row r="419" spans="1:33" ht="27.75" customHeight="1" outlineLevel="6">
      <c r="A419" s="16">
        <v>404</v>
      </c>
      <c r="B419" s="11" t="s">
        <v>510</v>
      </c>
      <c r="C419" s="5" t="s">
        <v>183</v>
      </c>
      <c r="D419" s="5" t="s">
        <v>118</v>
      </c>
      <c r="E419" s="5" t="s">
        <v>511</v>
      </c>
      <c r="F419" s="5" t="s">
        <v>4</v>
      </c>
      <c r="G419" s="5"/>
      <c r="H419" s="5"/>
      <c r="I419" s="5"/>
      <c r="J419" s="5"/>
      <c r="K419" s="5"/>
      <c r="L419" s="5"/>
      <c r="M419" s="12"/>
      <c r="N419" s="12">
        <f>N420</f>
        <v>3100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3"/>
      <c r="AG419" s="12"/>
    </row>
    <row r="420" spans="1:33" ht="37.5" customHeight="1" outlineLevel="6">
      <c r="A420" s="16">
        <v>405</v>
      </c>
      <c r="B420" s="11" t="s">
        <v>295</v>
      </c>
      <c r="C420" s="5" t="s">
        <v>183</v>
      </c>
      <c r="D420" s="5" t="s">
        <v>118</v>
      </c>
      <c r="E420" s="5" t="s">
        <v>511</v>
      </c>
      <c r="F420" s="5" t="s">
        <v>13</v>
      </c>
      <c r="G420" s="5"/>
      <c r="H420" s="5"/>
      <c r="I420" s="5"/>
      <c r="J420" s="5"/>
      <c r="K420" s="5"/>
      <c r="L420" s="5"/>
      <c r="M420" s="12"/>
      <c r="N420" s="12">
        <v>3100</v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3"/>
      <c r="AG420" s="12"/>
    </row>
    <row r="421" spans="1:33" ht="51" outlineLevel="3">
      <c r="A421" s="16">
        <v>406</v>
      </c>
      <c r="B421" s="11" t="s">
        <v>394</v>
      </c>
      <c r="C421" s="5" t="s">
        <v>183</v>
      </c>
      <c r="D421" s="5" t="s">
        <v>118</v>
      </c>
      <c r="E421" s="5" t="s">
        <v>125</v>
      </c>
      <c r="F421" s="5" t="s">
        <v>4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f>N422+N435</f>
        <v>7795804.2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51" outlineLevel="4">
      <c r="A422" s="16">
        <v>407</v>
      </c>
      <c r="B422" s="11" t="s">
        <v>395</v>
      </c>
      <c r="C422" s="5" t="s">
        <v>183</v>
      </c>
      <c r="D422" s="5" t="s">
        <v>118</v>
      </c>
      <c r="E422" s="5" t="s">
        <v>126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N423+N427+N432</f>
        <v>5727004.2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25.5" outlineLevel="5">
      <c r="A423" s="16">
        <v>408</v>
      </c>
      <c r="B423" s="11" t="s">
        <v>453</v>
      </c>
      <c r="C423" s="5" t="s">
        <v>183</v>
      </c>
      <c r="D423" s="5" t="s">
        <v>118</v>
      </c>
      <c r="E423" s="5" t="s">
        <v>201</v>
      </c>
      <c r="F423" s="5" t="s">
        <v>4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f>N424+N425+N426</f>
        <v>1119104.2000000002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38.25" outlineLevel="6">
      <c r="A424" s="16">
        <v>409</v>
      </c>
      <c r="B424" s="11" t="s">
        <v>295</v>
      </c>
      <c r="C424" s="5" t="s">
        <v>183</v>
      </c>
      <c r="D424" s="5" t="s">
        <v>118</v>
      </c>
      <c r="E424" s="5" t="s">
        <v>201</v>
      </c>
      <c r="F424" s="5" t="s">
        <v>13</v>
      </c>
      <c r="G424" s="5" t="s">
        <v>4</v>
      </c>
      <c r="H424" s="5"/>
      <c r="I424" s="5"/>
      <c r="J424" s="5"/>
      <c r="K424" s="5"/>
      <c r="L424" s="5"/>
      <c r="M424" s="12">
        <v>0</v>
      </c>
      <c r="N424" s="12">
        <f>469000+104129.3-2000-8400+146495-93020.2+15000+293098.2</f>
        <v>924302.3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3">
        <v>0</v>
      </c>
      <c r="AG424" s="12">
        <v>0</v>
      </c>
    </row>
    <row r="425" spans="1:33" ht="25.5" outlineLevel="6">
      <c r="A425" s="16">
        <v>410</v>
      </c>
      <c r="B425" s="11" t="s">
        <v>297</v>
      </c>
      <c r="C425" s="5" t="s">
        <v>183</v>
      </c>
      <c r="D425" s="5" t="s">
        <v>118</v>
      </c>
      <c r="E425" s="5" t="s">
        <v>201</v>
      </c>
      <c r="F425" s="5" t="s">
        <v>23</v>
      </c>
      <c r="G425" s="5"/>
      <c r="H425" s="5"/>
      <c r="I425" s="5"/>
      <c r="J425" s="5"/>
      <c r="K425" s="5"/>
      <c r="L425" s="5"/>
      <c r="M425" s="12"/>
      <c r="N425" s="12">
        <f>93381.7-71400+93020.2</f>
        <v>115001.9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  <c r="AG425" s="12"/>
    </row>
    <row r="426" spans="1:33" ht="12.75" outlineLevel="6">
      <c r="A426" s="16">
        <v>411</v>
      </c>
      <c r="B426" s="11" t="s">
        <v>302</v>
      </c>
      <c r="C426" s="5" t="s">
        <v>183</v>
      </c>
      <c r="D426" s="5" t="s">
        <v>118</v>
      </c>
      <c r="E426" s="5" t="s">
        <v>201</v>
      </c>
      <c r="F426" s="5" t="s">
        <v>121</v>
      </c>
      <c r="G426" s="5"/>
      <c r="H426" s="5"/>
      <c r="I426" s="5"/>
      <c r="J426" s="5"/>
      <c r="K426" s="5"/>
      <c r="L426" s="5"/>
      <c r="M426" s="12"/>
      <c r="N426" s="12">
        <v>79800</v>
      </c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3"/>
      <c r="AG426" s="12"/>
    </row>
    <row r="427" spans="1:33" ht="25.5" outlineLevel="5">
      <c r="A427" s="16">
        <v>412</v>
      </c>
      <c r="B427" s="11" t="s">
        <v>454</v>
      </c>
      <c r="C427" s="5" t="s">
        <v>183</v>
      </c>
      <c r="D427" s="5" t="s">
        <v>118</v>
      </c>
      <c r="E427" s="5" t="s">
        <v>202</v>
      </c>
      <c r="F427" s="5" t="s">
        <v>4</v>
      </c>
      <c r="G427" s="5" t="s">
        <v>4</v>
      </c>
      <c r="H427" s="5"/>
      <c r="I427" s="5"/>
      <c r="J427" s="5"/>
      <c r="K427" s="5"/>
      <c r="L427" s="5"/>
      <c r="M427" s="12">
        <v>0</v>
      </c>
      <c r="N427" s="12">
        <f>N428+N429+N430+N431</f>
        <v>3641000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3">
        <v>0</v>
      </c>
      <c r="AG427" s="12">
        <v>0</v>
      </c>
    </row>
    <row r="428" spans="1:33" ht="25.5" outlineLevel="6">
      <c r="A428" s="16">
        <v>413</v>
      </c>
      <c r="B428" s="11" t="s">
        <v>293</v>
      </c>
      <c r="C428" s="5" t="s">
        <v>183</v>
      </c>
      <c r="D428" s="5" t="s">
        <v>118</v>
      </c>
      <c r="E428" s="5" t="s">
        <v>202</v>
      </c>
      <c r="F428" s="5" t="s">
        <v>46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1050024+207900-0.73</f>
        <v>1257923.27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38.25" outlineLevel="6">
      <c r="A429" s="16">
        <v>414</v>
      </c>
      <c r="B429" s="11" t="s">
        <v>295</v>
      </c>
      <c r="C429" s="5" t="s">
        <v>183</v>
      </c>
      <c r="D429" s="5" t="s">
        <v>118</v>
      </c>
      <c r="E429" s="5" t="s">
        <v>202</v>
      </c>
      <c r="F429" s="5" t="s">
        <v>13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689976+116400-63000-207900+0.73</f>
        <v>535476.73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25.5" outlineLevel="6">
      <c r="A430" s="16">
        <v>415</v>
      </c>
      <c r="B430" s="11" t="s">
        <v>297</v>
      </c>
      <c r="C430" s="5" t="s">
        <v>183</v>
      </c>
      <c r="D430" s="5" t="s">
        <v>118</v>
      </c>
      <c r="E430" s="5" t="s">
        <v>202</v>
      </c>
      <c r="F430" s="5" t="s">
        <v>23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796000+200040+63000</f>
        <v>1059040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12.75" outlineLevel="6">
      <c r="A431" s="16">
        <v>416</v>
      </c>
      <c r="B431" s="11" t="s">
        <v>302</v>
      </c>
      <c r="C431" s="5" t="s">
        <v>183</v>
      </c>
      <c r="D431" s="5" t="s">
        <v>118</v>
      </c>
      <c r="E431" s="5" t="s">
        <v>202</v>
      </c>
      <c r="F431" s="5" t="s">
        <v>121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f>1105000-316440</f>
        <v>788560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51" outlineLevel="5">
      <c r="A432" s="16">
        <v>417</v>
      </c>
      <c r="B432" s="11" t="s">
        <v>455</v>
      </c>
      <c r="C432" s="5" t="s">
        <v>183</v>
      </c>
      <c r="D432" s="5" t="s">
        <v>118</v>
      </c>
      <c r="E432" s="5" t="s">
        <v>203</v>
      </c>
      <c r="F432" s="5" t="s">
        <v>4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f>N433+N434</f>
        <v>966900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25.5" outlineLevel="6">
      <c r="A433" s="16">
        <v>418</v>
      </c>
      <c r="B433" s="11" t="s">
        <v>293</v>
      </c>
      <c r="C433" s="5" t="s">
        <v>183</v>
      </c>
      <c r="D433" s="5" t="s">
        <v>118</v>
      </c>
      <c r="E433" s="5" t="s">
        <v>203</v>
      </c>
      <c r="F433" s="5" t="s">
        <v>46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633500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38.25" outlineLevel="6">
      <c r="A434" s="16">
        <v>419</v>
      </c>
      <c r="B434" s="11" t="s">
        <v>295</v>
      </c>
      <c r="C434" s="5" t="s">
        <v>183</v>
      </c>
      <c r="D434" s="5" t="s">
        <v>118</v>
      </c>
      <c r="E434" s="5" t="s">
        <v>203</v>
      </c>
      <c r="F434" s="5" t="s">
        <v>13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v>333400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3" ht="38.25" outlineLevel="4">
      <c r="A435" s="16">
        <v>420</v>
      </c>
      <c r="B435" s="11" t="s">
        <v>448</v>
      </c>
      <c r="C435" s="5" t="s">
        <v>183</v>
      </c>
      <c r="D435" s="5" t="s">
        <v>118</v>
      </c>
      <c r="E435" s="5" t="s">
        <v>197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N436+N439+N441</f>
        <v>2068800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</row>
    <row r="436" spans="1:33" ht="38.25" outlineLevel="5">
      <c r="A436" s="16">
        <v>421</v>
      </c>
      <c r="B436" s="11" t="s">
        <v>456</v>
      </c>
      <c r="C436" s="5" t="s">
        <v>183</v>
      </c>
      <c r="D436" s="5" t="s">
        <v>118</v>
      </c>
      <c r="E436" s="5" t="s">
        <v>204</v>
      </c>
      <c r="F436" s="5" t="s">
        <v>4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f>N437+N438</f>
        <v>1500000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</row>
    <row r="437" spans="1:33" ht="12.75" outlineLevel="6">
      <c r="A437" s="16">
        <v>422</v>
      </c>
      <c r="B437" s="11" t="s">
        <v>299</v>
      </c>
      <c r="C437" s="5" t="s">
        <v>183</v>
      </c>
      <c r="D437" s="5" t="s">
        <v>118</v>
      </c>
      <c r="E437" s="5" t="s">
        <v>204</v>
      </c>
      <c r="F437" s="5" t="s">
        <v>98</v>
      </c>
      <c r="G437" s="5" t="s">
        <v>4</v>
      </c>
      <c r="H437" s="5"/>
      <c r="I437" s="5"/>
      <c r="J437" s="5"/>
      <c r="K437" s="5"/>
      <c r="L437" s="5"/>
      <c r="M437" s="12">
        <v>0</v>
      </c>
      <c r="N437" s="12">
        <f>1500000-7500</f>
        <v>1492500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3">
        <v>0</v>
      </c>
      <c r="AG437" s="12">
        <v>0</v>
      </c>
    </row>
    <row r="438" spans="1:33" ht="12.75" outlineLevel="6">
      <c r="A438" s="16">
        <v>423</v>
      </c>
      <c r="B438" s="11" t="s">
        <v>307</v>
      </c>
      <c r="C438" s="5" t="s">
        <v>183</v>
      </c>
      <c r="D438" s="5" t="s">
        <v>118</v>
      </c>
      <c r="E438" s="5" t="s">
        <v>204</v>
      </c>
      <c r="F438" s="5" t="s">
        <v>14</v>
      </c>
      <c r="G438" s="5"/>
      <c r="H438" s="5"/>
      <c r="I438" s="5"/>
      <c r="J438" s="5"/>
      <c r="K438" s="5"/>
      <c r="L438" s="5"/>
      <c r="M438" s="12"/>
      <c r="N438" s="12">
        <v>7500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  <c r="AG438" s="12"/>
    </row>
    <row r="439" spans="1:33" ht="51.75" customHeight="1" outlineLevel="6">
      <c r="A439" s="16">
        <v>424</v>
      </c>
      <c r="B439" s="11" t="s">
        <v>494</v>
      </c>
      <c r="C439" s="5" t="s">
        <v>183</v>
      </c>
      <c r="D439" s="5" t="s">
        <v>118</v>
      </c>
      <c r="E439" s="5" t="s">
        <v>493</v>
      </c>
      <c r="F439" s="5" t="s">
        <v>4</v>
      </c>
      <c r="G439" s="5"/>
      <c r="H439" s="5"/>
      <c r="I439" s="5"/>
      <c r="J439" s="5"/>
      <c r="K439" s="5"/>
      <c r="L439" s="5"/>
      <c r="M439" s="12"/>
      <c r="N439" s="12">
        <f>N440</f>
        <v>284400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ht="38.25" outlineLevel="6">
      <c r="A440" s="16">
        <v>425</v>
      </c>
      <c r="B440" s="11" t="s">
        <v>295</v>
      </c>
      <c r="C440" s="5" t="s">
        <v>183</v>
      </c>
      <c r="D440" s="5" t="s">
        <v>118</v>
      </c>
      <c r="E440" s="5" t="s">
        <v>493</v>
      </c>
      <c r="F440" s="5" t="s">
        <v>13</v>
      </c>
      <c r="G440" s="5"/>
      <c r="H440" s="5"/>
      <c r="I440" s="5"/>
      <c r="J440" s="5"/>
      <c r="K440" s="5"/>
      <c r="L440" s="5"/>
      <c r="M440" s="12"/>
      <c r="N440" s="12">
        <f>282400+2000</f>
        <v>284400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  <c r="AG440" s="12"/>
    </row>
    <row r="441" spans="1:33" ht="63.75" outlineLevel="6">
      <c r="A441" s="16">
        <v>426</v>
      </c>
      <c r="B441" s="11" t="s">
        <v>512</v>
      </c>
      <c r="C441" s="5" t="s">
        <v>183</v>
      </c>
      <c r="D441" s="5" t="s">
        <v>118</v>
      </c>
      <c r="E441" s="5" t="s">
        <v>513</v>
      </c>
      <c r="F441" s="5" t="s">
        <v>4</v>
      </c>
      <c r="G441" s="5"/>
      <c r="H441" s="5"/>
      <c r="I441" s="5"/>
      <c r="J441" s="5"/>
      <c r="K441" s="12"/>
      <c r="L441" s="12">
        <f>L442</f>
        <v>284400</v>
      </c>
      <c r="M441" s="12"/>
      <c r="N441" s="12">
        <f>N442</f>
        <v>284400</v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3"/>
      <c r="AG441" s="12"/>
    </row>
    <row r="442" spans="1:33" ht="38.25" outlineLevel="6">
      <c r="A442" s="16">
        <v>427</v>
      </c>
      <c r="B442" s="11" t="s">
        <v>295</v>
      </c>
      <c r="C442" s="5" t="s">
        <v>183</v>
      </c>
      <c r="D442" s="5" t="s">
        <v>118</v>
      </c>
      <c r="E442" s="5" t="s">
        <v>513</v>
      </c>
      <c r="F442" s="5" t="s">
        <v>13</v>
      </c>
      <c r="G442" s="5"/>
      <c r="H442" s="5"/>
      <c r="I442" s="5"/>
      <c r="J442" s="5"/>
      <c r="K442" s="12"/>
      <c r="L442" s="12">
        <v>284400</v>
      </c>
      <c r="M442" s="12"/>
      <c r="N442" s="12">
        <v>284400</v>
      </c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3"/>
      <c r="AG442" s="12"/>
    </row>
    <row r="443" spans="1:33" s="9" customFormat="1" ht="12.75" outlineLevel="2">
      <c r="A443" s="16">
        <v>428</v>
      </c>
      <c r="B443" s="4" t="s">
        <v>274</v>
      </c>
      <c r="C443" s="10" t="s">
        <v>183</v>
      </c>
      <c r="D443" s="10" t="s">
        <v>205</v>
      </c>
      <c r="E443" s="10" t="s">
        <v>3</v>
      </c>
      <c r="F443" s="10" t="s">
        <v>4</v>
      </c>
      <c r="G443" s="10" t="s">
        <v>4</v>
      </c>
      <c r="H443" s="10"/>
      <c r="I443" s="10"/>
      <c r="J443" s="10"/>
      <c r="K443" s="10"/>
      <c r="L443" s="10"/>
      <c r="M443" s="6">
        <v>0</v>
      </c>
      <c r="N443" s="6">
        <f>N444</f>
        <v>8174152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7">
        <v>0</v>
      </c>
      <c r="AG443" s="6">
        <v>0</v>
      </c>
    </row>
    <row r="444" spans="1:33" ht="51" outlineLevel="3">
      <c r="A444" s="16">
        <v>429</v>
      </c>
      <c r="B444" s="11" t="s">
        <v>394</v>
      </c>
      <c r="C444" s="5" t="s">
        <v>183</v>
      </c>
      <c r="D444" s="5" t="s">
        <v>205</v>
      </c>
      <c r="E444" s="5" t="s">
        <v>125</v>
      </c>
      <c r="F444" s="5" t="s">
        <v>4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f>N445</f>
        <v>8174152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51" outlineLevel="4">
      <c r="A445" s="16">
        <v>430</v>
      </c>
      <c r="B445" s="11" t="s">
        <v>457</v>
      </c>
      <c r="C445" s="5" t="s">
        <v>183</v>
      </c>
      <c r="D445" s="5" t="s">
        <v>205</v>
      </c>
      <c r="E445" s="5" t="s">
        <v>206</v>
      </c>
      <c r="F445" s="5" t="s">
        <v>4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f>N446+N449+N453+N455+N457</f>
        <v>8174152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3" ht="25.5" outlineLevel="5">
      <c r="A446" s="16">
        <v>431</v>
      </c>
      <c r="B446" s="11" t="s">
        <v>312</v>
      </c>
      <c r="C446" s="5" t="s">
        <v>183</v>
      </c>
      <c r="D446" s="5" t="s">
        <v>205</v>
      </c>
      <c r="E446" s="5" t="s">
        <v>207</v>
      </c>
      <c r="F446" s="5" t="s">
        <v>4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f>N447+N448</f>
        <v>1339000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</row>
    <row r="447" spans="1:33" ht="25.5" outlineLevel="6">
      <c r="A447" s="16">
        <v>432</v>
      </c>
      <c r="B447" s="11" t="s">
        <v>294</v>
      </c>
      <c r="C447" s="5" t="s">
        <v>183</v>
      </c>
      <c r="D447" s="5" t="s">
        <v>205</v>
      </c>
      <c r="E447" s="5" t="s">
        <v>207</v>
      </c>
      <c r="F447" s="5" t="s">
        <v>10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v>1262117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3" ht="38.25" outlineLevel="6">
      <c r="A448" s="16">
        <v>433</v>
      </c>
      <c r="B448" s="11" t="s">
        <v>295</v>
      </c>
      <c r="C448" s="5" t="s">
        <v>183</v>
      </c>
      <c r="D448" s="5" t="s">
        <v>205</v>
      </c>
      <c r="E448" s="5" t="s">
        <v>207</v>
      </c>
      <c r="F448" s="5" t="s">
        <v>13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v>76883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</row>
    <row r="449" spans="1:34" ht="38.25" outlineLevel="5">
      <c r="A449" s="16">
        <v>434</v>
      </c>
      <c r="B449" s="11" t="s">
        <v>458</v>
      </c>
      <c r="C449" s="5" t="s">
        <v>183</v>
      </c>
      <c r="D449" s="5" t="s">
        <v>205</v>
      </c>
      <c r="E449" s="5" t="s">
        <v>208</v>
      </c>
      <c r="F449" s="5" t="s">
        <v>4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f>N450+N451+N452</f>
        <v>6567871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  <c r="AH449" s="31"/>
    </row>
    <row r="450" spans="1:35" ht="25.5" outlineLevel="6">
      <c r="A450" s="16">
        <v>435</v>
      </c>
      <c r="B450" s="11" t="s">
        <v>293</v>
      </c>
      <c r="C450" s="5" t="s">
        <v>183</v>
      </c>
      <c r="D450" s="5" t="s">
        <v>205</v>
      </c>
      <c r="E450" s="5" t="s">
        <v>208</v>
      </c>
      <c r="F450" s="5" t="s">
        <v>46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v>5082000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  <c r="AI450" s="31"/>
    </row>
    <row r="451" spans="1:33" ht="38.25" outlineLevel="6">
      <c r="A451" s="16">
        <v>436</v>
      </c>
      <c r="B451" s="11" t="s">
        <v>295</v>
      </c>
      <c r="C451" s="5" t="s">
        <v>183</v>
      </c>
      <c r="D451" s="5" t="s">
        <v>205</v>
      </c>
      <c r="E451" s="5" t="s">
        <v>208</v>
      </c>
      <c r="F451" s="5" t="s">
        <v>13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1737900-6000-119000-140000-6000-16495-754+38420-20000</f>
        <v>1468071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12.75" outlineLevel="6">
      <c r="A452" s="16">
        <v>437</v>
      </c>
      <c r="B452" s="11" t="s">
        <v>307</v>
      </c>
      <c r="C452" s="5" t="s">
        <v>183</v>
      </c>
      <c r="D452" s="5" t="s">
        <v>205</v>
      </c>
      <c r="E452" s="5" t="s">
        <v>208</v>
      </c>
      <c r="F452" s="5" t="s">
        <v>14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f>5800+6000+6000</f>
        <v>17800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ht="25.5" outlineLevel="5">
      <c r="A453" s="16">
        <v>438</v>
      </c>
      <c r="B453" s="11" t="s">
        <v>459</v>
      </c>
      <c r="C453" s="5" t="s">
        <v>183</v>
      </c>
      <c r="D453" s="5" t="s">
        <v>205</v>
      </c>
      <c r="E453" s="5" t="s">
        <v>209</v>
      </c>
      <c r="F453" s="5" t="s">
        <v>4</v>
      </c>
      <c r="G453" s="5" t="s">
        <v>4</v>
      </c>
      <c r="H453" s="5"/>
      <c r="I453" s="5"/>
      <c r="J453" s="5"/>
      <c r="K453" s="5"/>
      <c r="L453" s="5"/>
      <c r="M453" s="12">
        <v>0</v>
      </c>
      <c r="N453" s="12">
        <f>N454</f>
        <v>108704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3">
        <v>0</v>
      </c>
      <c r="AG453" s="12">
        <v>0</v>
      </c>
    </row>
    <row r="454" spans="1:33" ht="38.25" outlineLevel="6">
      <c r="A454" s="16">
        <v>439</v>
      </c>
      <c r="B454" s="11" t="s">
        <v>295</v>
      </c>
      <c r="C454" s="5" t="s">
        <v>183</v>
      </c>
      <c r="D454" s="5" t="s">
        <v>205</v>
      </c>
      <c r="E454" s="5" t="s">
        <v>209</v>
      </c>
      <c r="F454" s="5" t="s">
        <v>13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100000-11296+20000</f>
        <v>108704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38.25" outlineLevel="5">
      <c r="A455" s="16">
        <v>440</v>
      </c>
      <c r="B455" s="11" t="s">
        <v>460</v>
      </c>
      <c r="C455" s="5" t="s">
        <v>183</v>
      </c>
      <c r="D455" s="5" t="s">
        <v>205</v>
      </c>
      <c r="E455" s="5" t="s">
        <v>210</v>
      </c>
      <c r="F455" s="5" t="s">
        <v>4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f>N456</f>
        <v>124095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ht="25.5" outlineLevel="6">
      <c r="A456" s="16">
        <v>441</v>
      </c>
      <c r="B456" s="11" t="s">
        <v>296</v>
      </c>
      <c r="C456" s="5" t="s">
        <v>183</v>
      </c>
      <c r="D456" s="5" t="s">
        <v>205</v>
      </c>
      <c r="E456" s="5" t="s">
        <v>210</v>
      </c>
      <c r="F456" s="5" t="s">
        <v>155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100000+24095</f>
        <v>124095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12.75" outlineLevel="5">
      <c r="A457" s="16">
        <v>442</v>
      </c>
      <c r="B457" s="11" t="s">
        <v>461</v>
      </c>
      <c r="C457" s="5" t="s">
        <v>183</v>
      </c>
      <c r="D457" s="5" t="s">
        <v>205</v>
      </c>
      <c r="E457" s="5" t="s">
        <v>211</v>
      </c>
      <c r="F457" s="5" t="s">
        <v>4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N458</f>
        <v>34482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ht="12.75" outlineLevel="6">
      <c r="A458" s="16">
        <v>443</v>
      </c>
      <c r="B458" s="11" t="s">
        <v>298</v>
      </c>
      <c r="C458" s="5" t="s">
        <v>183</v>
      </c>
      <c r="D458" s="5" t="s">
        <v>205</v>
      </c>
      <c r="E458" s="5" t="s">
        <v>211</v>
      </c>
      <c r="F458" s="5" t="s">
        <v>212</v>
      </c>
      <c r="G458" s="5" t="s">
        <v>4</v>
      </c>
      <c r="H458" s="5"/>
      <c r="I458" s="5"/>
      <c r="J458" s="5"/>
      <c r="K458" s="5"/>
      <c r="L458" s="5"/>
      <c r="M458" s="12">
        <v>0</v>
      </c>
      <c r="N458" s="12">
        <f>100000-10000-15000-40518</f>
        <v>34482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3">
        <v>0</v>
      </c>
      <c r="AG458" s="12">
        <v>0</v>
      </c>
    </row>
    <row r="459" spans="1:33" s="9" customFormat="1" ht="12.75" outlineLevel="1">
      <c r="A459" s="16">
        <v>444</v>
      </c>
      <c r="B459" s="4" t="s">
        <v>275</v>
      </c>
      <c r="C459" s="10" t="s">
        <v>183</v>
      </c>
      <c r="D459" s="10" t="s">
        <v>213</v>
      </c>
      <c r="E459" s="10" t="s">
        <v>3</v>
      </c>
      <c r="F459" s="10" t="s">
        <v>4</v>
      </c>
      <c r="G459" s="10" t="s">
        <v>4</v>
      </c>
      <c r="H459" s="10"/>
      <c r="I459" s="10"/>
      <c r="J459" s="10"/>
      <c r="K459" s="10"/>
      <c r="L459" s="10"/>
      <c r="M459" s="6">
        <v>0</v>
      </c>
      <c r="N459" s="6">
        <f>N460+N467</f>
        <v>16914436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7">
        <v>0</v>
      </c>
      <c r="AG459" s="6">
        <v>0</v>
      </c>
    </row>
    <row r="460" spans="1:33" s="9" customFormat="1" ht="12.75" outlineLevel="2">
      <c r="A460" s="16">
        <v>445</v>
      </c>
      <c r="B460" s="4" t="s">
        <v>276</v>
      </c>
      <c r="C460" s="10" t="s">
        <v>183</v>
      </c>
      <c r="D460" s="10" t="s">
        <v>214</v>
      </c>
      <c r="E460" s="10" t="s">
        <v>3</v>
      </c>
      <c r="F460" s="10" t="s">
        <v>4</v>
      </c>
      <c r="G460" s="10" t="s">
        <v>4</v>
      </c>
      <c r="H460" s="10"/>
      <c r="I460" s="10"/>
      <c r="J460" s="10"/>
      <c r="K460" s="10"/>
      <c r="L460" s="10"/>
      <c r="M460" s="6">
        <v>0</v>
      </c>
      <c r="N460" s="6">
        <f>N461</f>
        <v>1764436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7">
        <v>0</v>
      </c>
      <c r="AG460" s="6">
        <v>0</v>
      </c>
    </row>
    <row r="461" spans="1:33" ht="51" outlineLevel="3">
      <c r="A461" s="16">
        <v>446</v>
      </c>
      <c r="B461" s="11" t="s">
        <v>450</v>
      </c>
      <c r="C461" s="5" t="s">
        <v>183</v>
      </c>
      <c r="D461" s="5" t="s">
        <v>214</v>
      </c>
      <c r="E461" s="5" t="s">
        <v>198</v>
      </c>
      <c r="F461" s="5" t="s">
        <v>4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f>N462</f>
        <v>1764436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27" customHeight="1" outlineLevel="4">
      <c r="A462" s="16">
        <v>447</v>
      </c>
      <c r="B462" s="11" t="s">
        <v>451</v>
      </c>
      <c r="C462" s="5" t="s">
        <v>183</v>
      </c>
      <c r="D462" s="5" t="s">
        <v>214</v>
      </c>
      <c r="E462" s="5" t="s">
        <v>199</v>
      </c>
      <c r="F462" s="5" t="s">
        <v>4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N463+N465</f>
        <v>1764436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ht="38.25" outlineLevel="5">
      <c r="A463" s="16">
        <v>448</v>
      </c>
      <c r="B463" s="11" t="s">
        <v>462</v>
      </c>
      <c r="C463" s="5" t="s">
        <v>183</v>
      </c>
      <c r="D463" s="5" t="s">
        <v>214</v>
      </c>
      <c r="E463" s="5" t="s">
        <v>215</v>
      </c>
      <c r="F463" s="5" t="s">
        <v>4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f>N464</f>
        <v>1564436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ht="12.75" outlineLevel="6">
      <c r="A464" s="16">
        <v>449</v>
      </c>
      <c r="B464" s="11" t="s">
        <v>301</v>
      </c>
      <c r="C464" s="5" t="s">
        <v>183</v>
      </c>
      <c r="D464" s="5" t="s">
        <v>214</v>
      </c>
      <c r="E464" s="5" t="s">
        <v>215</v>
      </c>
      <c r="F464" s="5" t="s">
        <v>187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v>1564436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38.25" outlineLevel="5">
      <c r="A465" s="16">
        <v>450</v>
      </c>
      <c r="B465" s="11" t="s">
        <v>463</v>
      </c>
      <c r="C465" s="5" t="s">
        <v>183</v>
      </c>
      <c r="D465" s="5" t="s">
        <v>214</v>
      </c>
      <c r="E465" s="5" t="s">
        <v>216</v>
      </c>
      <c r="F465" s="5" t="s">
        <v>4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f>N466</f>
        <v>200000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ht="12.75" outlineLevel="6">
      <c r="A466" s="16">
        <v>451</v>
      </c>
      <c r="B466" s="11" t="s">
        <v>301</v>
      </c>
      <c r="C466" s="5" t="s">
        <v>183</v>
      </c>
      <c r="D466" s="5" t="s">
        <v>214</v>
      </c>
      <c r="E466" s="5" t="s">
        <v>216</v>
      </c>
      <c r="F466" s="5" t="s">
        <v>187</v>
      </c>
      <c r="G466" s="5" t="s">
        <v>4</v>
      </c>
      <c r="H466" s="5"/>
      <c r="I466" s="5"/>
      <c r="J466" s="5"/>
      <c r="K466" s="5"/>
      <c r="L466" s="5"/>
      <c r="M466" s="12">
        <v>0</v>
      </c>
      <c r="N466" s="12">
        <v>200000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3">
        <v>0</v>
      </c>
      <c r="AG466" s="12">
        <v>0</v>
      </c>
    </row>
    <row r="467" spans="1:33" s="9" customFormat="1" ht="12.75" outlineLevel="2">
      <c r="A467" s="16">
        <v>452</v>
      </c>
      <c r="B467" s="4" t="s">
        <v>277</v>
      </c>
      <c r="C467" s="10" t="s">
        <v>183</v>
      </c>
      <c r="D467" s="10" t="s">
        <v>217</v>
      </c>
      <c r="E467" s="10" t="s">
        <v>3</v>
      </c>
      <c r="F467" s="10" t="s">
        <v>4</v>
      </c>
      <c r="G467" s="10" t="s">
        <v>4</v>
      </c>
      <c r="H467" s="10"/>
      <c r="I467" s="10"/>
      <c r="J467" s="10"/>
      <c r="K467" s="10"/>
      <c r="L467" s="10"/>
      <c r="M467" s="6">
        <v>0</v>
      </c>
      <c r="N467" s="6">
        <f>N468</f>
        <v>15150000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7">
        <v>0</v>
      </c>
      <c r="AG467" s="6">
        <v>0</v>
      </c>
    </row>
    <row r="468" spans="1:33" ht="51" outlineLevel="3">
      <c r="A468" s="16">
        <v>453</v>
      </c>
      <c r="B468" s="11" t="s">
        <v>450</v>
      </c>
      <c r="C468" s="5" t="s">
        <v>183</v>
      </c>
      <c r="D468" s="5" t="s">
        <v>217</v>
      </c>
      <c r="E468" s="5" t="s">
        <v>198</v>
      </c>
      <c r="F468" s="5" t="s">
        <v>4</v>
      </c>
      <c r="G468" s="5" t="s">
        <v>4</v>
      </c>
      <c r="H468" s="5"/>
      <c r="I468" s="5"/>
      <c r="J468" s="5"/>
      <c r="K468" s="5"/>
      <c r="L468" s="5"/>
      <c r="M468" s="12">
        <v>0</v>
      </c>
      <c r="N468" s="12">
        <f>N469</f>
        <v>15150000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3">
        <v>0</v>
      </c>
      <c r="AG468" s="12">
        <v>0</v>
      </c>
    </row>
    <row r="469" spans="1:33" ht="38.25" outlineLevel="4">
      <c r="A469" s="16">
        <v>454</v>
      </c>
      <c r="B469" s="11" t="s">
        <v>464</v>
      </c>
      <c r="C469" s="5" t="s">
        <v>183</v>
      </c>
      <c r="D469" s="5" t="s">
        <v>217</v>
      </c>
      <c r="E469" s="5" t="s">
        <v>218</v>
      </c>
      <c r="F469" s="5" t="s">
        <v>4</v>
      </c>
      <c r="G469" s="5" t="s">
        <v>4</v>
      </c>
      <c r="H469" s="5"/>
      <c r="I469" s="5"/>
      <c r="J469" s="5"/>
      <c r="K469" s="5"/>
      <c r="L469" s="5"/>
      <c r="M469" s="12">
        <v>0</v>
      </c>
      <c r="N469" s="12">
        <f>N470+N472</f>
        <v>15150000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3">
        <v>0</v>
      </c>
      <c r="AG469" s="12">
        <v>0</v>
      </c>
    </row>
    <row r="470" spans="1:33" ht="12.75" outlineLevel="5">
      <c r="A470" s="16">
        <v>455</v>
      </c>
      <c r="B470" s="11" t="s">
        <v>465</v>
      </c>
      <c r="C470" s="5" t="s">
        <v>183</v>
      </c>
      <c r="D470" s="5" t="s">
        <v>217</v>
      </c>
      <c r="E470" s="5" t="s">
        <v>219</v>
      </c>
      <c r="F470" s="5" t="s">
        <v>4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N471</f>
        <v>1515000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114.75" outlineLevel="6">
      <c r="A471" s="16">
        <v>456</v>
      </c>
      <c r="B471" s="11" t="s">
        <v>300</v>
      </c>
      <c r="C471" s="5" t="s">
        <v>183</v>
      </c>
      <c r="D471" s="5" t="s">
        <v>217</v>
      </c>
      <c r="E471" s="5" t="s">
        <v>219</v>
      </c>
      <c r="F471" s="5" t="s">
        <v>220</v>
      </c>
      <c r="G471" s="5" t="s">
        <v>4</v>
      </c>
      <c r="H471" s="5"/>
      <c r="I471" s="5"/>
      <c r="J471" s="5"/>
      <c r="K471" s="5"/>
      <c r="L471" s="5"/>
      <c r="M471" s="12">
        <v>0</v>
      </c>
      <c r="N471" s="12">
        <f>1437121+77879</f>
        <v>1515000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3">
        <v>0</v>
      </c>
      <c r="AG471" s="12">
        <v>0</v>
      </c>
    </row>
    <row r="472" spans="1:33" ht="25.5" outlineLevel="6">
      <c r="A472" s="16">
        <v>457</v>
      </c>
      <c r="B472" s="11" t="s">
        <v>475</v>
      </c>
      <c r="C472" s="5" t="s">
        <v>183</v>
      </c>
      <c r="D472" s="5" t="s">
        <v>217</v>
      </c>
      <c r="E472" s="5" t="s">
        <v>476</v>
      </c>
      <c r="F472" s="5" t="s">
        <v>4</v>
      </c>
      <c r="G472" s="5"/>
      <c r="H472" s="5"/>
      <c r="I472" s="5"/>
      <c r="J472" s="5"/>
      <c r="K472" s="12"/>
      <c r="L472" s="12">
        <f>L473</f>
        <v>13635000</v>
      </c>
      <c r="M472" s="12"/>
      <c r="N472" s="12">
        <f>N473</f>
        <v>13635000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3"/>
      <c r="AG472" s="12"/>
    </row>
    <row r="473" spans="1:33" ht="114.75" outlineLevel="6">
      <c r="A473" s="16">
        <v>458</v>
      </c>
      <c r="B473" s="11" t="s">
        <v>300</v>
      </c>
      <c r="C473" s="5" t="s">
        <v>183</v>
      </c>
      <c r="D473" s="5" t="s">
        <v>217</v>
      </c>
      <c r="E473" s="5" t="s">
        <v>476</v>
      </c>
      <c r="F473" s="5" t="s">
        <v>220</v>
      </c>
      <c r="G473" s="5"/>
      <c r="H473" s="5"/>
      <c r="I473" s="5"/>
      <c r="J473" s="5"/>
      <c r="K473" s="12"/>
      <c r="L473" s="12">
        <v>13635000</v>
      </c>
      <c r="M473" s="12"/>
      <c r="N473" s="12">
        <v>13635000</v>
      </c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3"/>
      <c r="AG473" s="12"/>
    </row>
    <row r="474" spans="1:33" s="9" customFormat="1" ht="12.75">
      <c r="A474" s="16">
        <v>459</v>
      </c>
      <c r="B474" s="4" t="s">
        <v>278</v>
      </c>
      <c r="C474" s="10" t="s">
        <v>221</v>
      </c>
      <c r="D474" s="10" t="s">
        <v>2</v>
      </c>
      <c r="E474" s="10" t="s">
        <v>3</v>
      </c>
      <c r="F474" s="10" t="s">
        <v>4</v>
      </c>
      <c r="G474" s="10" t="s">
        <v>4</v>
      </c>
      <c r="H474" s="10"/>
      <c r="I474" s="10"/>
      <c r="J474" s="10"/>
      <c r="K474" s="10"/>
      <c r="L474" s="10"/>
      <c r="M474" s="6">
        <v>0</v>
      </c>
      <c r="N474" s="6">
        <f>N475</f>
        <v>1094100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7">
        <v>0</v>
      </c>
      <c r="AG474" s="6">
        <v>0</v>
      </c>
    </row>
    <row r="475" spans="1:33" s="9" customFormat="1" ht="12.75" outlineLevel="1">
      <c r="A475" s="16">
        <v>460</v>
      </c>
      <c r="B475" s="4" t="s">
        <v>237</v>
      </c>
      <c r="C475" s="10" t="s">
        <v>221</v>
      </c>
      <c r="D475" s="10" t="s">
        <v>5</v>
      </c>
      <c r="E475" s="10" t="s">
        <v>3</v>
      </c>
      <c r="F475" s="10" t="s">
        <v>4</v>
      </c>
      <c r="G475" s="10" t="s">
        <v>4</v>
      </c>
      <c r="H475" s="10"/>
      <c r="I475" s="10"/>
      <c r="J475" s="10"/>
      <c r="K475" s="10"/>
      <c r="L475" s="10"/>
      <c r="M475" s="6">
        <v>0</v>
      </c>
      <c r="N475" s="6">
        <f>N476+N482</f>
        <v>1094100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7">
        <v>0</v>
      </c>
      <c r="AG475" s="6">
        <v>0</v>
      </c>
    </row>
    <row r="476" spans="1:33" s="9" customFormat="1" ht="51" outlineLevel="2">
      <c r="A476" s="16">
        <v>461</v>
      </c>
      <c r="B476" s="4" t="s">
        <v>279</v>
      </c>
      <c r="C476" s="10" t="s">
        <v>221</v>
      </c>
      <c r="D476" s="10" t="s">
        <v>222</v>
      </c>
      <c r="E476" s="10" t="s">
        <v>3</v>
      </c>
      <c r="F476" s="10" t="s">
        <v>4</v>
      </c>
      <c r="G476" s="10" t="s">
        <v>4</v>
      </c>
      <c r="H476" s="10"/>
      <c r="I476" s="10"/>
      <c r="J476" s="10"/>
      <c r="K476" s="10"/>
      <c r="L476" s="10"/>
      <c r="M476" s="6">
        <v>0</v>
      </c>
      <c r="N476" s="6">
        <f>N477</f>
        <v>1000000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7">
        <v>0</v>
      </c>
      <c r="AG476" s="6">
        <v>0</v>
      </c>
    </row>
    <row r="477" spans="1:33" ht="15" customHeight="1" outlineLevel="3">
      <c r="A477" s="16">
        <v>462</v>
      </c>
      <c r="B477" s="11" t="s">
        <v>313</v>
      </c>
      <c r="C477" s="5" t="s">
        <v>221</v>
      </c>
      <c r="D477" s="5" t="s">
        <v>222</v>
      </c>
      <c r="E477" s="5" t="s">
        <v>16</v>
      </c>
      <c r="F477" s="5" t="s">
        <v>4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f>N478</f>
        <v>1000000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25.5" outlineLevel="5">
      <c r="A478" s="16">
        <v>463</v>
      </c>
      <c r="B478" s="11" t="s">
        <v>312</v>
      </c>
      <c r="C478" s="5" t="s">
        <v>221</v>
      </c>
      <c r="D478" s="5" t="s">
        <v>222</v>
      </c>
      <c r="E478" s="5" t="s">
        <v>223</v>
      </c>
      <c r="F478" s="5" t="s">
        <v>4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f>N479+N480+N481</f>
        <v>1000000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ht="25.5" outlineLevel="6">
      <c r="A479" s="16">
        <v>464</v>
      </c>
      <c r="B479" s="11" t="s">
        <v>294</v>
      </c>
      <c r="C479" s="5" t="s">
        <v>221</v>
      </c>
      <c r="D479" s="5" t="s">
        <v>222</v>
      </c>
      <c r="E479" s="5" t="s">
        <v>223</v>
      </c>
      <c r="F479" s="5" t="s">
        <v>10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851323-44740-30000</f>
        <v>776583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38.25" outlineLevel="6">
      <c r="A480" s="16">
        <v>465</v>
      </c>
      <c r="B480" s="11" t="s">
        <v>295</v>
      </c>
      <c r="C480" s="5" t="s">
        <v>221</v>
      </c>
      <c r="D480" s="5" t="s">
        <v>222</v>
      </c>
      <c r="E480" s="5" t="s">
        <v>223</v>
      </c>
      <c r="F480" s="5" t="s">
        <v>13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f>148177+44740+30000</f>
        <v>222917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ht="12.75" outlineLevel="6">
      <c r="A481" s="16">
        <v>466</v>
      </c>
      <c r="B481" s="11" t="s">
        <v>307</v>
      </c>
      <c r="C481" s="5" t="s">
        <v>221</v>
      </c>
      <c r="D481" s="5" t="s">
        <v>222</v>
      </c>
      <c r="E481" s="5" t="s">
        <v>223</v>
      </c>
      <c r="F481" s="5" t="s">
        <v>14</v>
      </c>
      <c r="G481" s="5" t="s">
        <v>4</v>
      </c>
      <c r="H481" s="5"/>
      <c r="I481" s="5"/>
      <c r="J481" s="5"/>
      <c r="K481" s="5"/>
      <c r="L481" s="5"/>
      <c r="M481" s="12">
        <v>0</v>
      </c>
      <c r="N481" s="12">
        <v>500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3">
        <v>0</v>
      </c>
      <c r="AG481" s="12">
        <v>0</v>
      </c>
    </row>
    <row r="482" spans="1:33" s="9" customFormat="1" ht="12.75" outlineLevel="2">
      <c r="A482" s="16">
        <v>467</v>
      </c>
      <c r="B482" s="4" t="s">
        <v>241</v>
      </c>
      <c r="C482" s="10" t="s">
        <v>221</v>
      </c>
      <c r="D482" s="10" t="s">
        <v>19</v>
      </c>
      <c r="E482" s="10" t="s">
        <v>3</v>
      </c>
      <c r="F482" s="10" t="s">
        <v>4</v>
      </c>
      <c r="G482" s="10" t="s">
        <v>4</v>
      </c>
      <c r="H482" s="10"/>
      <c r="I482" s="10"/>
      <c r="J482" s="10"/>
      <c r="K482" s="10"/>
      <c r="L482" s="10"/>
      <c r="M482" s="6">
        <v>0</v>
      </c>
      <c r="N482" s="6">
        <f>N483</f>
        <v>94100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7">
        <v>0</v>
      </c>
      <c r="AG482" s="6">
        <v>0</v>
      </c>
    </row>
    <row r="483" spans="1:33" ht="14.25" customHeight="1" outlineLevel="3">
      <c r="A483" s="16">
        <v>468</v>
      </c>
      <c r="B483" s="11" t="s">
        <v>313</v>
      </c>
      <c r="C483" s="5" t="s">
        <v>221</v>
      </c>
      <c r="D483" s="5" t="s">
        <v>19</v>
      </c>
      <c r="E483" s="5" t="s">
        <v>16</v>
      </c>
      <c r="F483" s="5" t="s">
        <v>4</v>
      </c>
      <c r="G483" s="5" t="s">
        <v>4</v>
      </c>
      <c r="H483" s="5"/>
      <c r="I483" s="5"/>
      <c r="J483" s="5"/>
      <c r="K483" s="5"/>
      <c r="L483" s="5"/>
      <c r="M483" s="12">
        <v>0</v>
      </c>
      <c r="N483" s="12">
        <f>N484</f>
        <v>94100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3">
        <v>0</v>
      </c>
      <c r="AG483" s="12">
        <v>0</v>
      </c>
    </row>
    <row r="484" spans="1:33" ht="25.5" outlineLevel="5">
      <c r="A484" s="16">
        <v>469</v>
      </c>
      <c r="B484" s="11" t="s">
        <v>327</v>
      </c>
      <c r="C484" s="5" t="s">
        <v>221</v>
      </c>
      <c r="D484" s="5" t="s">
        <v>19</v>
      </c>
      <c r="E484" s="5" t="s">
        <v>179</v>
      </c>
      <c r="F484" s="5" t="s">
        <v>4</v>
      </c>
      <c r="G484" s="5" t="s">
        <v>4</v>
      </c>
      <c r="H484" s="5"/>
      <c r="I484" s="5"/>
      <c r="J484" s="5"/>
      <c r="K484" s="5"/>
      <c r="L484" s="5"/>
      <c r="M484" s="12">
        <v>0</v>
      </c>
      <c r="N484" s="12">
        <f>N485</f>
        <v>94100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3">
        <v>0</v>
      </c>
      <c r="AG484" s="12">
        <v>0</v>
      </c>
    </row>
    <row r="485" spans="1:33" ht="38.25" outlineLevel="6">
      <c r="A485" s="16">
        <v>470</v>
      </c>
      <c r="B485" s="11" t="s">
        <v>295</v>
      </c>
      <c r="C485" s="5" t="s">
        <v>221</v>
      </c>
      <c r="D485" s="5" t="s">
        <v>19</v>
      </c>
      <c r="E485" s="5" t="s">
        <v>179</v>
      </c>
      <c r="F485" s="5" t="s">
        <v>13</v>
      </c>
      <c r="G485" s="5" t="s">
        <v>4</v>
      </c>
      <c r="H485" s="5"/>
      <c r="I485" s="5"/>
      <c r="J485" s="5"/>
      <c r="K485" s="5"/>
      <c r="L485" s="5"/>
      <c r="M485" s="12">
        <v>0</v>
      </c>
      <c r="N485" s="12">
        <f>94100</f>
        <v>94100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3">
        <v>0</v>
      </c>
      <c r="AG485" s="12">
        <v>0</v>
      </c>
    </row>
    <row r="486" spans="1:33" s="9" customFormat="1" ht="25.5">
      <c r="A486" s="16">
        <v>471</v>
      </c>
      <c r="B486" s="4" t="s">
        <v>280</v>
      </c>
      <c r="C486" s="10" t="s">
        <v>224</v>
      </c>
      <c r="D486" s="10" t="s">
        <v>2</v>
      </c>
      <c r="E486" s="10" t="s">
        <v>3</v>
      </c>
      <c r="F486" s="10" t="s">
        <v>4</v>
      </c>
      <c r="G486" s="10" t="s">
        <v>4</v>
      </c>
      <c r="H486" s="10"/>
      <c r="I486" s="10"/>
      <c r="J486" s="10"/>
      <c r="K486" s="10"/>
      <c r="L486" s="10"/>
      <c r="M486" s="6">
        <v>0</v>
      </c>
      <c r="N486" s="6">
        <f>N487</f>
        <v>1326000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7">
        <v>0</v>
      </c>
      <c r="AG486" s="6">
        <v>0</v>
      </c>
    </row>
    <row r="487" spans="1:33" s="9" customFormat="1" ht="12.75" outlineLevel="1">
      <c r="A487" s="16">
        <v>472</v>
      </c>
      <c r="B487" s="4" t="s">
        <v>237</v>
      </c>
      <c r="C487" s="10" t="s">
        <v>224</v>
      </c>
      <c r="D487" s="10" t="s">
        <v>5</v>
      </c>
      <c r="E487" s="10" t="s">
        <v>3</v>
      </c>
      <c r="F487" s="10" t="s">
        <v>4</v>
      </c>
      <c r="G487" s="10" t="s">
        <v>4</v>
      </c>
      <c r="H487" s="10"/>
      <c r="I487" s="10"/>
      <c r="J487" s="10"/>
      <c r="K487" s="10"/>
      <c r="L487" s="10"/>
      <c r="M487" s="6">
        <v>0</v>
      </c>
      <c r="N487" s="6">
        <f>N488+N496</f>
        <v>1326000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7">
        <v>0</v>
      </c>
      <c r="AG487" s="6">
        <v>0</v>
      </c>
    </row>
    <row r="488" spans="1:33" s="9" customFormat="1" ht="40.5" customHeight="1" outlineLevel="2">
      <c r="A488" s="16">
        <v>473</v>
      </c>
      <c r="B488" s="4" t="s">
        <v>281</v>
      </c>
      <c r="C488" s="10" t="s">
        <v>224</v>
      </c>
      <c r="D488" s="10" t="s">
        <v>225</v>
      </c>
      <c r="E488" s="10" t="s">
        <v>3</v>
      </c>
      <c r="F488" s="10" t="s">
        <v>4</v>
      </c>
      <c r="G488" s="10" t="s">
        <v>4</v>
      </c>
      <c r="H488" s="10"/>
      <c r="I488" s="10"/>
      <c r="J488" s="10"/>
      <c r="K488" s="10"/>
      <c r="L488" s="10"/>
      <c r="M488" s="6">
        <v>0</v>
      </c>
      <c r="N488" s="6">
        <f>N489</f>
        <v>1323000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7">
        <v>0</v>
      </c>
      <c r="AG488" s="6">
        <v>0</v>
      </c>
    </row>
    <row r="489" spans="1:33" ht="15" customHeight="1" outlineLevel="3">
      <c r="A489" s="16">
        <v>474</v>
      </c>
      <c r="B489" s="11" t="s">
        <v>313</v>
      </c>
      <c r="C489" s="5" t="s">
        <v>224</v>
      </c>
      <c r="D489" s="5" t="s">
        <v>225</v>
      </c>
      <c r="E489" s="5" t="s">
        <v>16</v>
      </c>
      <c r="F489" s="5" t="s">
        <v>4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N490+N494</f>
        <v>1323000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25.5" outlineLevel="5">
      <c r="A490" s="16">
        <v>475</v>
      </c>
      <c r="B490" s="11" t="s">
        <v>312</v>
      </c>
      <c r="C490" s="5" t="s">
        <v>224</v>
      </c>
      <c r="D490" s="5" t="s">
        <v>225</v>
      </c>
      <c r="E490" s="5" t="s">
        <v>226</v>
      </c>
      <c r="F490" s="5" t="s">
        <v>4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N491+N492+N493</f>
        <v>750217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25.5" outlineLevel="6">
      <c r="A491" s="16">
        <v>476</v>
      </c>
      <c r="B491" s="11" t="s">
        <v>294</v>
      </c>
      <c r="C491" s="5" t="s">
        <v>224</v>
      </c>
      <c r="D491" s="5" t="s">
        <v>225</v>
      </c>
      <c r="E491" s="5" t="s">
        <v>226</v>
      </c>
      <c r="F491" s="5" t="s">
        <v>10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f>520981-6000-1715</f>
        <v>513266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38.25" outlineLevel="6">
      <c r="A492" s="16">
        <v>477</v>
      </c>
      <c r="B492" s="11" t="s">
        <v>295</v>
      </c>
      <c r="C492" s="5" t="s">
        <v>224</v>
      </c>
      <c r="D492" s="5" t="s">
        <v>225</v>
      </c>
      <c r="E492" s="5" t="s">
        <v>226</v>
      </c>
      <c r="F492" s="5" t="s">
        <v>13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173536+61000+1715</f>
        <v>236251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ht="12.75" outlineLevel="6">
      <c r="A493" s="16">
        <v>478</v>
      </c>
      <c r="B493" s="11" t="s">
        <v>307</v>
      </c>
      <c r="C493" s="5" t="s">
        <v>224</v>
      </c>
      <c r="D493" s="5" t="s">
        <v>225</v>
      </c>
      <c r="E493" s="5" t="s">
        <v>226</v>
      </c>
      <c r="F493" s="5" t="s">
        <v>14</v>
      </c>
      <c r="G493" s="5" t="s">
        <v>4</v>
      </c>
      <c r="H493" s="5"/>
      <c r="I493" s="5"/>
      <c r="J493" s="5"/>
      <c r="K493" s="5"/>
      <c r="L493" s="5"/>
      <c r="M493" s="12">
        <v>0</v>
      </c>
      <c r="N493" s="12">
        <f>200+500</f>
        <v>700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3">
        <v>0</v>
      </c>
      <c r="AG493" s="12">
        <v>0</v>
      </c>
    </row>
    <row r="494" spans="1:33" ht="25.5" outlineLevel="5">
      <c r="A494" s="16">
        <v>479</v>
      </c>
      <c r="B494" s="11" t="s">
        <v>466</v>
      </c>
      <c r="C494" s="5" t="s">
        <v>224</v>
      </c>
      <c r="D494" s="5" t="s">
        <v>225</v>
      </c>
      <c r="E494" s="5" t="s">
        <v>495</v>
      </c>
      <c r="F494" s="5" t="s">
        <v>4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N495</f>
        <v>572783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ht="25.5" outlineLevel="6">
      <c r="A495" s="16">
        <v>480</v>
      </c>
      <c r="B495" s="11" t="s">
        <v>294</v>
      </c>
      <c r="C495" s="5" t="s">
        <v>224</v>
      </c>
      <c r="D495" s="5" t="s">
        <v>225</v>
      </c>
      <c r="E495" s="5" t="s">
        <v>495</v>
      </c>
      <c r="F495" s="5" t="s">
        <v>10</v>
      </c>
      <c r="G495" s="5" t="s">
        <v>4</v>
      </c>
      <c r="H495" s="5"/>
      <c r="I495" s="5"/>
      <c r="J495" s="5"/>
      <c r="K495" s="5"/>
      <c r="L495" s="5"/>
      <c r="M495" s="12">
        <v>0</v>
      </c>
      <c r="N495" s="12">
        <f>628283-500-55000</f>
        <v>572783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3">
        <v>0</v>
      </c>
      <c r="AG495" s="12">
        <v>0</v>
      </c>
    </row>
    <row r="496" spans="1:33" s="9" customFormat="1" ht="12.75" outlineLevel="2">
      <c r="A496" s="16">
        <v>481</v>
      </c>
      <c r="B496" s="4" t="s">
        <v>241</v>
      </c>
      <c r="C496" s="10" t="s">
        <v>224</v>
      </c>
      <c r="D496" s="10" t="s">
        <v>19</v>
      </c>
      <c r="E496" s="10" t="s">
        <v>3</v>
      </c>
      <c r="F496" s="10" t="s">
        <v>4</v>
      </c>
      <c r="G496" s="10" t="s">
        <v>4</v>
      </c>
      <c r="H496" s="10"/>
      <c r="I496" s="10"/>
      <c r="J496" s="10"/>
      <c r="K496" s="10"/>
      <c r="L496" s="10"/>
      <c r="M496" s="6">
        <v>0</v>
      </c>
      <c r="N496" s="6">
        <f>N497</f>
        <v>3000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7">
        <v>0</v>
      </c>
      <c r="AG496" s="6">
        <v>0</v>
      </c>
    </row>
    <row r="497" spans="1:33" ht="14.25" customHeight="1" outlineLevel="3">
      <c r="A497" s="16">
        <v>482</v>
      </c>
      <c r="B497" s="11" t="s">
        <v>313</v>
      </c>
      <c r="C497" s="5" t="s">
        <v>224</v>
      </c>
      <c r="D497" s="5" t="s">
        <v>19</v>
      </c>
      <c r="E497" s="5" t="s">
        <v>16</v>
      </c>
      <c r="F497" s="5" t="s">
        <v>4</v>
      </c>
      <c r="G497" s="5" t="s">
        <v>4</v>
      </c>
      <c r="H497" s="5"/>
      <c r="I497" s="5"/>
      <c r="J497" s="5"/>
      <c r="K497" s="5"/>
      <c r="L497" s="5"/>
      <c r="M497" s="12">
        <v>0</v>
      </c>
      <c r="N497" s="12">
        <f>N498</f>
        <v>3000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3">
        <v>0</v>
      </c>
      <c r="AG497" s="12">
        <v>0</v>
      </c>
    </row>
    <row r="498" spans="1:33" ht="25.5" outlineLevel="5">
      <c r="A498" s="16">
        <v>483</v>
      </c>
      <c r="B498" s="11" t="s">
        <v>327</v>
      </c>
      <c r="C498" s="5" t="s">
        <v>224</v>
      </c>
      <c r="D498" s="5" t="s">
        <v>19</v>
      </c>
      <c r="E498" s="5" t="s">
        <v>179</v>
      </c>
      <c r="F498" s="5" t="s">
        <v>4</v>
      </c>
      <c r="G498" s="5" t="s">
        <v>4</v>
      </c>
      <c r="H498" s="5"/>
      <c r="I498" s="5"/>
      <c r="J498" s="5"/>
      <c r="K498" s="5"/>
      <c r="L498" s="5"/>
      <c r="M498" s="12">
        <v>0</v>
      </c>
      <c r="N498" s="12">
        <f>N499</f>
        <v>3000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3">
        <v>0</v>
      </c>
      <c r="AG498" s="12">
        <v>0</v>
      </c>
    </row>
    <row r="499" spans="1:33" ht="12.75" outlineLevel="6">
      <c r="A499" s="16">
        <v>484</v>
      </c>
      <c r="B499" s="11" t="s">
        <v>307</v>
      </c>
      <c r="C499" s="5" t="s">
        <v>224</v>
      </c>
      <c r="D499" s="5" t="s">
        <v>19</v>
      </c>
      <c r="E499" s="5" t="s">
        <v>179</v>
      </c>
      <c r="F499" s="5" t="s">
        <v>14</v>
      </c>
      <c r="G499" s="5" t="s">
        <v>4</v>
      </c>
      <c r="H499" s="5"/>
      <c r="I499" s="5"/>
      <c r="J499" s="5"/>
      <c r="K499" s="5"/>
      <c r="L499" s="5"/>
      <c r="M499" s="12">
        <v>0</v>
      </c>
      <c r="N499" s="12">
        <v>3000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3">
        <v>0</v>
      </c>
      <c r="AG499" s="12">
        <v>0</v>
      </c>
    </row>
    <row r="500" spans="1:33" s="9" customFormat="1" ht="25.5">
      <c r="A500" s="16">
        <v>485</v>
      </c>
      <c r="B500" s="4" t="s">
        <v>282</v>
      </c>
      <c r="C500" s="10" t="s">
        <v>227</v>
      </c>
      <c r="D500" s="10" t="s">
        <v>2</v>
      </c>
      <c r="E500" s="10" t="s">
        <v>3</v>
      </c>
      <c r="F500" s="10" t="s">
        <v>4</v>
      </c>
      <c r="G500" s="10" t="s">
        <v>4</v>
      </c>
      <c r="H500" s="10"/>
      <c r="I500" s="10"/>
      <c r="J500" s="10"/>
      <c r="K500" s="10"/>
      <c r="L500" s="10"/>
      <c r="M500" s="6">
        <v>0</v>
      </c>
      <c r="N500" s="6">
        <f>N501+N514</f>
        <v>4431647.04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7">
        <v>0</v>
      </c>
      <c r="AG500" s="6">
        <v>0</v>
      </c>
    </row>
    <row r="501" spans="1:33" s="9" customFormat="1" ht="12.75" outlineLevel="1">
      <c r="A501" s="16">
        <v>486</v>
      </c>
      <c r="B501" s="4" t="s">
        <v>237</v>
      </c>
      <c r="C501" s="10" t="s">
        <v>227</v>
      </c>
      <c r="D501" s="10" t="s">
        <v>5</v>
      </c>
      <c r="E501" s="10" t="s">
        <v>3</v>
      </c>
      <c r="F501" s="10" t="s">
        <v>4</v>
      </c>
      <c r="G501" s="10" t="s">
        <v>4</v>
      </c>
      <c r="H501" s="10"/>
      <c r="I501" s="10"/>
      <c r="J501" s="10"/>
      <c r="K501" s="10"/>
      <c r="L501" s="10"/>
      <c r="M501" s="6">
        <v>0</v>
      </c>
      <c r="N501" s="6">
        <f>N502+N510</f>
        <v>3639027.04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7">
        <v>0</v>
      </c>
      <c r="AG501" s="6">
        <v>0</v>
      </c>
    </row>
    <row r="502" spans="1:33" s="9" customFormat="1" ht="41.25" customHeight="1" outlineLevel="2">
      <c r="A502" s="16">
        <v>487</v>
      </c>
      <c r="B502" s="4" t="s">
        <v>281</v>
      </c>
      <c r="C502" s="10" t="s">
        <v>227</v>
      </c>
      <c r="D502" s="10" t="s">
        <v>225</v>
      </c>
      <c r="E502" s="10" t="s">
        <v>3</v>
      </c>
      <c r="F502" s="10" t="s">
        <v>4</v>
      </c>
      <c r="G502" s="10" t="s">
        <v>4</v>
      </c>
      <c r="H502" s="10"/>
      <c r="I502" s="10"/>
      <c r="J502" s="10"/>
      <c r="K502" s="10"/>
      <c r="L502" s="10"/>
      <c r="M502" s="6">
        <v>0</v>
      </c>
      <c r="N502" s="6">
        <f>N503</f>
        <v>3617380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7">
        <v>0</v>
      </c>
      <c r="AG502" s="6">
        <v>0</v>
      </c>
    </row>
    <row r="503" spans="1:33" ht="51" outlineLevel="3">
      <c r="A503" s="16">
        <v>488</v>
      </c>
      <c r="B503" s="11" t="s">
        <v>467</v>
      </c>
      <c r="C503" s="5" t="s">
        <v>227</v>
      </c>
      <c r="D503" s="5" t="s">
        <v>225</v>
      </c>
      <c r="E503" s="5" t="s">
        <v>228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N504+N506</f>
        <v>3617380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25.5" outlineLevel="5">
      <c r="A504" s="16">
        <v>489</v>
      </c>
      <c r="B504" s="11" t="s">
        <v>468</v>
      </c>
      <c r="C504" s="5" t="s">
        <v>227</v>
      </c>
      <c r="D504" s="5" t="s">
        <v>225</v>
      </c>
      <c r="E504" s="5" t="s">
        <v>229</v>
      </c>
      <c r="F504" s="5" t="s">
        <v>4</v>
      </c>
      <c r="G504" s="5" t="s">
        <v>4</v>
      </c>
      <c r="H504" s="5"/>
      <c r="I504" s="5"/>
      <c r="J504" s="5"/>
      <c r="K504" s="5"/>
      <c r="L504" s="5"/>
      <c r="M504" s="12">
        <v>0</v>
      </c>
      <c r="N504" s="12">
        <f>N505</f>
        <v>129067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ht="38.25" outlineLevel="6">
      <c r="A505" s="16">
        <v>490</v>
      </c>
      <c r="B505" s="11" t="s">
        <v>295</v>
      </c>
      <c r="C505" s="5" t="s">
        <v>227</v>
      </c>
      <c r="D505" s="5" t="s">
        <v>225</v>
      </c>
      <c r="E505" s="5" t="s">
        <v>229</v>
      </c>
      <c r="F505" s="5" t="s">
        <v>13</v>
      </c>
      <c r="G505" s="5" t="s">
        <v>4</v>
      </c>
      <c r="H505" s="5"/>
      <c r="I505" s="5"/>
      <c r="J505" s="5"/>
      <c r="K505" s="5"/>
      <c r="L505" s="5"/>
      <c r="M505" s="12">
        <v>0</v>
      </c>
      <c r="N505" s="12">
        <v>129067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3">
        <v>0</v>
      </c>
      <c r="AG505" s="12">
        <v>0</v>
      </c>
    </row>
    <row r="506" spans="1:33" ht="25.5" outlineLevel="5">
      <c r="A506" s="16">
        <v>491</v>
      </c>
      <c r="B506" s="11" t="s">
        <v>312</v>
      </c>
      <c r="C506" s="5" t="s">
        <v>227</v>
      </c>
      <c r="D506" s="5" t="s">
        <v>225</v>
      </c>
      <c r="E506" s="5" t="s">
        <v>230</v>
      </c>
      <c r="F506" s="5" t="s">
        <v>4</v>
      </c>
      <c r="G506" s="5" t="s">
        <v>4</v>
      </c>
      <c r="H506" s="5"/>
      <c r="I506" s="5"/>
      <c r="J506" s="5"/>
      <c r="K506" s="5"/>
      <c r="L506" s="5"/>
      <c r="M506" s="12">
        <v>0</v>
      </c>
      <c r="N506" s="12">
        <f>N507+N508+N509</f>
        <v>3488313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3">
        <v>0</v>
      </c>
      <c r="AG506" s="12">
        <v>0</v>
      </c>
    </row>
    <row r="507" spans="1:33" ht="25.5" outlineLevel="6">
      <c r="A507" s="16">
        <v>492</v>
      </c>
      <c r="B507" s="11" t="s">
        <v>294</v>
      </c>
      <c r="C507" s="5" t="s">
        <v>227</v>
      </c>
      <c r="D507" s="5" t="s">
        <v>225</v>
      </c>
      <c r="E507" s="5" t="s">
        <v>230</v>
      </c>
      <c r="F507" s="5" t="s">
        <v>10</v>
      </c>
      <c r="G507" s="5" t="s">
        <v>4</v>
      </c>
      <c r="H507" s="5"/>
      <c r="I507" s="5"/>
      <c r="J507" s="5"/>
      <c r="K507" s="5"/>
      <c r="L507" s="5"/>
      <c r="M507" s="12">
        <v>0</v>
      </c>
      <c r="N507" s="12">
        <f>3115301-112000-5000-60000</f>
        <v>2938301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3">
        <v>0</v>
      </c>
      <c r="AG507" s="12">
        <v>0</v>
      </c>
    </row>
    <row r="508" spans="1:33" ht="38.25" outlineLevel="6">
      <c r="A508" s="16">
        <v>493</v>
      </c>
      <c r="B508" s="11" t="s">
        <v>295</v>
      </c>
      <c r="C508" s="5" t="s">
        <v>227</v>
      </c>
      <c r="D508" s="5" t="s">
        <v>225</v>
      </c>
      <c r="E508" s="5" t="s">
        <v>230</v>
      </c>
      <c r="F508" s="5" t="s">
        <v>13</v>
      </c>
      <c r="G508" s="5" t="s">
        <v>4</v>
      </c>
      <c r="H508" s="5"/>
      <c r="I508" s="5"/>
      <c r="J508" s="5"/>
      <c r="K508" s="5"/>
      <c r="L508" s="5"/>
      <c r="M508" s="12">
        <v>0</v>
      </c>
      <c r="N508" s="12">
        <f>575000-1000-27000+1300</f>
        <v>548300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3">
        <v>0</v>
      </c>
      <c r="AG508" s="12">
        <v>0</v>
      </c>
    </row>
    <row r="509" spans="1:33" ht="12.75" outlineLevel="6">
      <c r="A509" s="16">
        <v>494</v>
      </c>
      <c r="B509" s="11" t="s">
        <v>307</v>
      </c>
      <c r="C509" s="5" t="s">
        <v>227</v>
      </c>
      <c r="D509" s="5" t="s">
        <v>225</v>
      </c>
      <c r="E509" s="5" t="s">
        <v>230</v>
      </c>
      <c r="F509" s="5" t="s">
        <v>14</v>
      </c>
      <c r="G509" s="5" t="s">
        <v>4</v>
      </c>
      <c r="H509" s="5"/>
      <c r="I509" s="5"/>
      <c r="J509" s="5"/>
      <c r="K509" s="5"/>
      <c r="L509" s="5"/>
      <c r="M509" s="12">
        <v>0</v>
      </c>
      <c r="N509" s="12">
        <f>632+1000+80</f>
        <v>1712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3">
        <v>0</v>
      </c>
      <c r="AG509" s="12">
        <v>0</v>
      </c>
    </row>
    <row r="510" spans="1:33" ht="12.75" outlineLevel="6">
      <c r="A510" s="16">
        <v>495</v>
      </c>
      <c r="B510" s="4" t="s">
        <v>241</v>
      </c>
      <c r="C510" s="5" t="s">
        <v>227</v>
      </c>
      <c r="D510" s="10" t="s">
        <v>19</v>
      </c>
      <c r="E510" s="10" t="s">
        <v>3</v>
      </c>
      <c r="F510" s="10" t="s">
        <v>4</v>
      </c>
      <c r="G510" s="5"/>
      <c r="H510" s="5"/>
      <c r="I510" s="5"/>
      <c r="J510" s="5"/>
      <c r="K510" s="5"/>
      <c r="L510" s="5"/>
      <c r="M510" s="12"/>
      <c r="N510" s="12">
        <f>N511</f>
        <v>21647.04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3"/>
      <c r="AG510" s="12"/>
    </row>
    <row r="511" spans="1:33" ht="12.75" outlineLevel="6">
      <c r="A511" s="16">
        <v>496</v>
      </c>
      <c r="B511" s="11" t="s">
        <v>313</v>
      </c>
      <c r="C511" s="5" t="s">
        <v>227</v>
      </c>
      <c r="D511" s="5" t="s">
        <v>19</v>
      </c>
      <c r="E511" s="5" t="s">
        <v>16</v>
      </c>
      <c r="F511" s="5" t="s">
        <v>4</v>
      </c>
      <c r="G511" s="5"/>
      <c r="H511" s="5"/>
      <c r="I511" s="5"/>
      <c r="J511" s="5"/>
      <c r="K511" s="5"/>
      <c r="L511" s="5"/>
      <c r="M511" s="12"/>
      <c r="N511" s="12">
        <f>N512</f>
        <v>21647.04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3"/>
      <c r="AG511" s="12"/>
    </row>
    <row r="512" spans="1:33" ht="38.25" outlineLevel="6">
      <c r="A512" s="16">
        <v>497</v>
      </c>
      <c r="B512" s="11" t="s">
        <v>328</v>
      </c>
      <c r="C512" s="5" t="s">
        <v>227</v>
      </c>
      <c r="D512" s="5" t="s">
        <v>19</v>
      </c>
      <c r="E512" s="5" t="s">
        <v>34</v>
      </c>
      <c r="F512" s="5" t="s">
        <v>4</v>
      </c>
      <c r="G512" s="5"/>
      <c r="H512" s="5"/>
      <c r="I512" s="5"/>
      <c r="J512" s="5"/>
      <c r="K512" s="5"/>
      <c r="L512" s="5"/>
      <c r="M512" s="12"/>
      <c r="N512" s="12">
        <f>N513</f>
        <v>21647.04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3"/>
      <c r="AG512" s="12"/>
    </row>
    <row r="513" spans="1:33" ht="12.75" outlineLevel="6">
      <c r="A513" s="16">
        <v>498</v>
      </c>
      <c r="B513" s="11" t="s">
        <v>306</v>
      </c>
      <c r="C513" s="5" t="s">
        <v>227</v>
      </c>
      <c r="D513" s="5" t="s">
        <v>19</v>
      </c>
      <c r="E513" s="5" t="s">
        <v>34</v>
      </c>
      <c r="F513" s="5" t="s">
        <v>35</v>
      </c>
      <c r="G513" s="5"/>
      <c r="H513" s="5"/>
      <c r="I513" s="5"/>
      <c r="J513" s="5"/>
      <c r="K513" s="5"/>
      <c r="L513" s="5"/>
      <c r="M513" s="12"/>
      <c r="N513" s="12">
        <v>21647.04</v>
      </c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3"/>
      <c r="AG513" s="12"/>
    </row>
    <row r="514" spans="1:33" s="9" customFormat="1" ht="25.5" outlineLevel="1">
      <c r="A514" s="16">
        <v>499</v>
      </c>
      <c r="B514" s="4" t="s">
        <v>283</v>
      </c>
      <c r="C514" s="10" t="s">
        <v>227</v>
      </c>
      <c r="D514" s="10" t="s">
        <v>231</v>
      </c>
      <c r="E514" s="10" t="s">
        <v>3</v>
      </c>
      <c r="F514" s="10" t="s">
        <v>4</v>
      </c>
      <c r="G514" s="10" t="s">
        <v>4</v>
      </c>
      <c r="H514" s="10"/>
      <c r="I514" s="10"/>
      <c r="J514" s="10"/>
      <c r="K514" s="10"/>
      <c r="L514" s="10"/>
      <c r="M514" s="6">
        <v>0</v>
      </c>
      <c r="N514" s="6">
        <f>N515</f>
        <v>792620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7">
        <v>0</v>
      </c>
      <c r="AG514" s="6">
        <v>0</v>
      </c>
    </row>
    <row r="515" spans="1:33" s="9" customFormat="1" ht="25.5" outlineLevel="2">
      <c r="A515" s="16">
        <v>500</v>
      </c>
      <c r="B515" s="4" t="s">
        <v>284</v>
      </c>
      <c r="C515" s="10" t="s">
        <v>227</v>
      </c>
      <c r="D515" s="10" t="s">
        <v>232</v>
      </c>
      <c r="E515" s="10" t="s">
        <v>3</v>
      </c>
      <c r="F515" s="10" t="s">
        <v>4</v>
      </c>
      <c r="G515" s="10" t="s">
        <v>4</v>
      </c>
      <c r="H515" s="10"/>
      <c r="I515" s="10"/>
      <c r="J515" s="10"/>
      <c r="K515" s="10"/>
      <c r="L515" s="10"/>
      <c r="M515" s="6">
        <v>0</v>
      </c>
      <c r="N515" s="6">
        <f>N516</f>
        <v>792620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7">
        <v>0</v>
      </c>
      <c r="AG515" s="6">
        <v>0</v>
      </c>
    </row>
    <row r="516" spans="1:33" ht="51" outlineLevel="3">
      <c r="A516" s="16">
        <v>501</v>
      </c>
      <c r="B516" s="11" t="s">
        <v>467</v>
      </c>
      <c r="C516" s="5" t="s">
        <v>227</v>
      </c>
      <c r="D516" s="5" t="s">
        <v>232</v>
      </c>
      <c r="E516" s="5" t="s">
        <v>228</v>
      </c>
      <c r="F516" s="5" t="s">
        <v>4</v>
      </c>
      <c r="G516" s="5" t="s">
        <v>4</v>
      </c>
      <c r="H516" s="5"/>
      <c r="I516" s="5"/>
      <c r="J516" s="5"/>
      <c r="K516" s="5"/>
      <c r="L516" s="5"/>
      <c r="M516" s="12">
        <v>0</v>
      </c>
      <c r="N516" s="12">
        <f>N517</f>
        <v>792620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3">
        <v>0</v>
      </c>
      <c r="AG516" s="12">
        <v>0</v>
      </c>
    </row>
    <row r="517" spans="1:33" ht="12.75" outlineLevel="5">
      <c r="A517" s="16">
        <v>502</v>
      </c>
      <c r="B517" s="11" t="s">
        <v>469</v>
      </c>
      <c r="C517" s="5" t="s">
        <v>227</v>
      </c>
      <c r="D517" s="5" t="s">
        <v>232</v>
      </c>
      <c r="E517" s="5" t="s">
        <v>233</v>
      </c>
      <c r="F517" s="5" t="s">
        <v>4</v>
      </c>
      <c r="G517" s="5" t="s">
        <v>4</v>
      </c>
      <c r="H517" s="5"/>
      <c r="I517" s="5"/>
      <c r="J517" s="5"/>
      <c r="K517" s="5"/>
      <c r="L517" s="5"/>
      <c r="M517" s="12">
        <v>0</v>
      </c>
      <c r="N517" s="12">
        <f>N518</f>
        <v>792620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3">
        <v>0</v>
      </c>
      <c r="AG517" s="12">
        <v>0</v>
      </c>
    </row>
    <row r="518" spans="1:33" ht="14.25" customHeight="1" outlineLevel="6" thickBot="1">
      <c r="A518" s="16">
        <v>503</v>
      </c>
      <c r="B518" s="27" t="s">
        <v>304</v>
      </c>
      <c r="C518" s="28" t="s">
        <v>227</v>
      </c>
      <c r="D518" s="28" t="s">
        <v>232</v>
      </c>
      <c r="E518" s="28" t="s">
        <v>233</v>
      </c>
      <c r="F518" s="28" t="s">
        <v>234</v>
      </c>
      <c r="G518" s="28" t="s">
        <v>4</v>
      </c>
      <c r="H518" s="28"/>
      <c r="I518" s="28"/>
      <c r="J518" s="28"/>
      <c r="K518" s="28"/>
      <c r="L518" s="28"/>
      <c r="M518" s="29">
        <v>0</v>
      </c>
      <c r="N518" s="29">
        <f>650000+139000+3620</f>
        <v>792620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3">
        <v>0</v>
      </c>
      <c r="AG518" s="12">
        <v>0</v>
      </c>
    </row>
    <row r="519" spans="1:33" s="9" customFormat="1" ht="13.5" thickBot="1">
      <c r="A519" s="32">
        <v>504</v>
      </c>
      <c r="B519" s="36" t="s">
        <v>235</v>
      </c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0">
        <v>0</v>
      </c>
      <c r="N519" s="30">
        <f>N16+N332+N356+N474+N486+N500</f>
        <v>373938767.02</v>
      </c>
      <c r="O519" s="2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7">
        <v>0</v>
      </c>
      <c r="AG519" s="6">
        <v>0</v>
      </c>
    </row>
    <row r="520" spans="2:3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 t="s">
        <v>0</v>
      </c>
      <c r="Y520" s="1"/>
      <c r="Z520" s="1"/>
      <c r="AA520" s="1"/>
      <c r="AB520" s="1"/>
      <c r="AC520" s="1"/>
      <c r="AD520" s="1" t="s">
        <v>0</v>
      </c>
      <c r="AE520" s="1"/>
      <c r="AF520" s="1"/>
      <c r="AG520" s="1"/>
    </row>
    <row r="521" spans="2:33" ht="12.7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8"/>
      <c r="AF521" s="8"/>
      <c r="AG521" s="8"/>
    </row>
  </sheetData>
  <sheetProtection/>
  <autoFilter ref="A15:AL520"/>
  <mergeCells count="8">
    <mergeCell ref="E5:N9"/>
    <mergeCell ref="B521:AD521"/>
    <mergeCell ref="A11:N11"/>
    <mergeCell ref="A12:N12"/>
    <mergeCell ref="B519:L519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2016-11-25T05:47:29Z</cp:lastPrinted>
  <dcterms:created xsi:type="dcterms:W3CDTF">2015-12-14T07:06:00Z</dcterms:created>
  <dcterms:modified xsi:type="dcterms:W3CDTF">2016-11-25T05:47:46Z</dcterms:modified>
  <cp:category/>
  <cp:version/>
  <cp:contentType/>
  <cp:contentStatus/>
</cp:coreProperties>
</file>