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бюджета'!$A$17:$AO$377</definedName>
    <definedName name="_xlnm.Print_Titles" localSheetId="0">'без учета счетов бюджета'!$17:$17</definedName>
    <definedName name="_xlnm.Print_Area" localSheetId="0">'без учета счетов бюджета'!$A$1:$AE$376</definedName>
  </definedNames>
  <calcPr fullCalcOnLoad="1"/>
</workbook>
</file>

<file path=xl/sharedStrings.xml><?xml version="1.0" encoding="utf-8"?>
<sst xmlns="http://schemas.openxmlformats.org/spreadsheetml/2006/main" count="1319" uniqueCount="358">
  <si>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</si>
  <si>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</si>
  <si>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</si>
  <si>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</si>
  <si>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</si>
  <si>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</si>
  <si>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</si>
  <si>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</si>
  <si>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</si>
  <si>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</si>
  <si>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</si>
  <si>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</si>
  <si>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</si>
  <si>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</si>
  <si>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</si>
  <si>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</si>
  <si>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</si>
  <si>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</si>
  <si>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</si>
  <si>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</si>
  <si>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</si>
  <si>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</si>
  <si>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</si>
  <si>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</si>
  <si>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</si>
  <si>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</si>
  <si>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</si>
  <si>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</si>
  <si>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</si>
  <si>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</si>
  <si>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</si>
  <si>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</si>
  <si>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</si>
  <si>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</si>
  <si>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</si>
  <si>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</si>
  <si>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</si>
  <si>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</si>
  <si>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</si>
  <si>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</si>
  <si>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</si>
  <si>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</si>
  <si>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</si>
  <si>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</si>
  <si>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</si>
  <si>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</si>
  <si>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</si>
  <si>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</si>
  <si>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</si>
  <si>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</si>
  <si>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</si>
  <si>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</si>
  <si>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</si>
  <si>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</si>
  <si>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</si>
  <si>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</si>
  <si>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</si>
  <si>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</si>
  <si>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</si>
  <si>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</si>
  <si>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</si>
  <si>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</si>
  <si>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</si>
  <si>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</si>
  <si>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</si>
  <si>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</si>
  <si>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</si>
  <si>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</si>
  <si>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</si>
  <si>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</si>
  <si>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</si>
  <si>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</si>
  <si>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</si>
  <si>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</si>
  <si>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</si>
  <si>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</si>
  <si>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</si>
  <si>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</si>
  <si>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</si>
  <si>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</si>
  <si>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</si>
  <si>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</si>
  <si>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</si>
  <si>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</si>
  <si>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</si>
  <si>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</si>
  <si>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</si>
  <si>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</si>
  <si>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</si>
  <si>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</si>
  <si>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</si>
  <si>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</si>
  <si>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</si>
  <si>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</si>
  <si>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</si>
  <si>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</si>
  <si>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</si>
  <si>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</si>
  <si>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</si>
  <si>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</si>
  <si>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</si>
  <si>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</si>
  <si>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>0409</t>
  </si>
  <si>
    <t xml:space="preserve">            Капитальный ремонт и реконструкция автомобильных дорог</t>
  </si>
  <si>
    <t xml:space="preserve">            Ремонт автомобильных дорог и искусственных сооружений, расположенных на них</t>
  </si>
  <si>
    <t xml:space="preserve">            Комплекс работ по содержанию автомобильных дорог</t>
  </si>
  <si>
    <t>0410</t>
  </si>
  <si>
    <t xml:space="preserve">            Техническое сопровождение устройств криптографической защиты VipNet</t>
  </si>
  <si>
    <t xml:space="preserve">            Обслуживание официального сайта Волчанского городского округа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</si>
  <si>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</si>
  <si>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</si>
  <si>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</si>
  <si>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</si>
  <si>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</si>
  <si>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Создание и (или) обеспечение деятельности фонда "Волчанский фонд поддержки малого предпринимательства"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</si>
  <si>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</si>
  <si>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</si>
  <si>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</si>
  <si>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</si>
  <si>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</si>
  <si>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</si>
  <si>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</si>
  <si>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</si>
  <si>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</si>
  <si>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</si>
  <si>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</si>
  <si>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</si>
  <si>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</si>
  <si>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</si>
  <si>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</si>
  <si>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</si>
  <si>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</si>
  <si>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</si>
  <si>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</si>
  <si>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</si>
  <si>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</si>
  <si>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</si>
  <si>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</si>
  <si>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</si>
  <si>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</si>
  <si>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</si>
  <si>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</si>
  <si>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</si>
  <si>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</si>
  <si>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</si>
  <si>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</si>
  <si>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</si>
  <si>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</si>
  <si>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</si>
  <si>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</si>
  <si>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</si>
  <si>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</si>
  <si>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</si>
  <si>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</si>
  <si>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</si>
  <si>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</si>
  <si>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</si>
  <si>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</si>
  <si>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</si>
  <si>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</si>
  <si>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</si>
  <si>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</si>
  <si>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</si>
  <si>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</si>
  <si>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</si>
  <si>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</si>
  <si>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</si>
  <si>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</si>
  <si>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</si>
  <si>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</si>
  <si>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</si>
  <si>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</si>
  <si>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</si>
  <si>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</si>
  <si>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</si>
  <si>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</si>
  <si>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</si>
  <si>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</si>
  <si>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</si>
  <si>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</si>
  <si>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</si>
  <si>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</si>
  <si>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</si>
  <si>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</si>
  <si>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</si>
  <si>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</si>
  <si>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</si>
  <si>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</si>
  <si>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</si>
  <si>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</si>
  <si>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</si>
  <si>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</si>
  <si>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</si>
  <si>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</si>
  <si>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</si>
  <si>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</si>
  <si>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</si>
  <si>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</si>
  <si>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</si>
  <si>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</si>
  <si>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</si>
  <si>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</si>
  <si>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</si>
  <si>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</si>
  <si>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</si>
  <si>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</si>
  <si>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</si>
  <si>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</si>
  <si>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</si>
  <si>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</si>
  <si>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</si>
  <si>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</si>
  <si>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</si>
  <si>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</si>
  <si>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</si>
  <si>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</si>
  <si>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</si>
  <si>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</si>
  <si>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</si>
  <si>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</si>
  <si>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</si>
  <si>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</si>
  <si>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</si>
  <si>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</si>
  <si>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</si>
  <si>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</si>
  <si>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</si>
  <si>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</si>
  <si>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</si>
  <si>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</si>
  <si>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</si>
  <si>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</si>
  <si>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</si>
  <si>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</si>
  <si>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</si>
  <si>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</si>
  <si>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</si>
  <si>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</si>
  <si>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</si>
  <si>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</si>
  <si>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</si>
  <si>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</si>
  <si>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</si>
  <si>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</si>
  <si>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</si>
  <si>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</si>
  <si>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</si>
  <si>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</si>
  <si>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</si>
  <si>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</si>
  <si>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</si>
  <si>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</si>
  <si>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1000</t>
  </si>
  <si>
    <t>1003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</si>
  <si>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</si>
  <si>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</si>
  <si>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</si>
  <si>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</si>
  <si>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</si>
  <si>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</si>
  <si>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</si>
  <si>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</si>
  <si>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</si>
  <si>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</si>
  <si>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</si>
  <si>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</si>
  <si>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</si>
  <si>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</si>
  <si>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</si>
  <si>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</si>
  <si>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</si>
  <si>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</si>
  <si>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</si>
  <si>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</si>
  <si>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</si>
  <si>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</si>
  <si>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</si>
  <si>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</si>
  <si>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</si>
  <si>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</si>
  <si>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</si>
  <si>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</si>
  <si>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</si>
  <si>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</si>
  <si>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</si>
  <si>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</si>
  <si>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</si>
  <si>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</si>
  <si>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</si>
  <si>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</si>
  <si>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</si>
  <si>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</si>
  <si>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</si>
  <si>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</si>
  <si>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</si>
  <si>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</si>
  <si>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</si>
  <si>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</si>
  <si>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</si>
  <si>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</si>
  <si>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</si>
  <si>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</si>
  <si>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</si>
  <si>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</si>
  <si>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</si>
  <si>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</si>
  <si>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</si>
  <si>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</si>
  <si>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</si>
  <si>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</si>
  <si>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</si>
  <si>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</si>
  <si>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</si>
  <si>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</si>
  <si>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</si>
  <si>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</si>
  <si>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</si>
  <si>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</si>
  <si>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</si>
  <si>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</si>
  <si>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</si>
  <si>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</si>
  <si>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</si>
  <si>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</si>
  <si>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</si>
  <si>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</si>
  <si>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</si>
  <si>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</si>
  <si>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</si>
  <si>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</si>
  <si>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</si>
  <si>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</si>
  <si>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</si>
  <si>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</si>
  <si>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</si>
  <si>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</si>
  <si>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</si>
  <si>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</si>
  <si>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</si>
  <si>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</si>
  <si>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</si>
  <si>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</si>
  <si>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</si>
  <si>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</si>
  <si>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Наименование раздела, подраздела, целевой статьи или вида расходов</t>
  </si>
  <si>
    <t>2019 год</t>
  </si>
  <si>
    <t>2020 год</t>
  </si>
  <si>
    <t>на 2019 и 2020 годы</t>
  </si>
  <si>
    <t>Непрограммные направления деятельности</t>
  </si>
  <si>
    <t xml:space="preserve"> Непрограммные направления деятельности</t>
  </si>
  <si>
    <t xml:space="preserve">            Непрограммные направления деятельности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</si>
  <si>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</si>
  <si>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</si>
  <si>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>Приложение 6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</si>
  <si>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</si>
  <si>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</si>
  <si>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Приложение 7</t>
  </si>
  <si>
    <t>от 07.12.2018 года № 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</si>
</sst>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4" fillId="0" borderId="1">
      <alignment horizontal="center" vertical="center" wrapText="1"/>
      <protection/>
    </xf>
    <xf numFmtId="0" fontId="35" fillId="0" borderId="0">
      <alignment horizontal="center"/>
      <protection/>
    </xf>
    <xf numFmtId="1" fontId="34" fillId="0" borderId="1">
      <alignment horizontal="center" vertical="top" shrinkToFi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3">
      <alignment/>
      <protection/>
    </xf>
    <xf numFmtId="0" fontId="34" fillId="0" borderId="1">
      <alignment horizontal="center" vertical="center" wrapText="1"/>
      <protection/>
    </xf>
    <xf numFmtId="49" fontId="34" fillId="0" borderId="1">
      <alignment horizontal="left" vertical="top" wrapText="1" indent="2"/>
      <protection/>
    </xf>
    <xf numFmtId="0" fontId="34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0" fontId="34" fillId="20" borderId="0">
      <alignment shrinkToFit="1"/>
      <protection/>
    </xf>
    <xf numFmtId="10" fontId="34" fillId="0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shrinkToFit="1"/>
      <protection/>
    </xf>
    <xf numFmtId="0" fontId="34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6" fillId="21" borderId="1">
      <alignment horizontal="right" vertical="top" shrinkToFit="1"/>
      <protection/>
    </xf>
    <xf numFmtId="0" fontId="37" fillId="0" borderId="1">
      <alignment horizontal="left"/>
      <protection/>
    </xf>
    <xf numFmtId="10" fontId="36" fillId="21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4">
      <alignment/>
      <protection/>
    </xf>
    <xf numFmtId="4" fontId="34" fillId="0" borderId="1">
      <alignment horizontal="right" vertical="top" shrinkToFit="1"/>
      <protection/>
    </xf>
    <xf numFmtId="0" fontId="34" fillId="0" borderId="0">
      <alignment horizontal="left" wrapText="1"/>
      <protection/>
    </xf>
    <xf numFmtId="4" fontId="37" fillId="21" borderId="1">
      <alignment horizontal="right" vertical="top" shrinkToFit="1"/>
      <protection/>
    </xf>
    <xf numFmtId="0" fontId="36" fillId="0" borderId="1">
      <alignment vertical="top" wrapText="1"/>
      <protection/>
    </xf>
    <xf numFmtId="0" fontId="34" fillId="0" borderId="0">
      <alignment wrapText="1"/>
      <protection/>
    </xf>
    <xf numFmtId="4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10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left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lef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7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3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4" fillId="0" borderId="14" xfId="111" applyNumberFormat="1" applyFont="1" applyFill="1" applyBorder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53" fillId="0" borderId="15" xfId="111" applyNumberFormat="1" applyFont="1" applyFill="1" applyBorder="1" applyProtection="1">
      <alignment vertical="top" wrapText="1"/>
      <protection/>
    </xf>
    <xf numFmtId="1" fontId="53" fillId="0" borderId="15" xfId="56" applyNumberFormat="1" applyFont="1" applyFill="1" applyBorder="1" applyProtection="1">
      <alignment horizontal="center" vertical="top" shrinkToFit="1"/>
      <protection/>
    </xf>
    <xf numFmtId="1" fontId="53" fillId="0" borderId="15" xfId="56" applyFont="1" applyFill="1" applyBorder="1" applyProtection="1">
      <alignment horizontal="center" vertical="top" shrinkToFit="1"/>
      <protection/>
    </xf>
    <xf numFmtId="4" fontId="53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3" fillId="0" borderId="1" xfId="48" applyFont="1" applyFill="1" applyBorder="1" applyAlignment="1" applyProtection="1">
      <alignment horizontal="center" vertical="center" wrapText="1"/>
      <protection locked="0"/>
    </xf>
    <xf numFmtId="0" fontId="53" fillId="0" borderId="1" xfId="58" applyFont="1" applyFill="1" applyBorder="1" applyAlignment="1" applyProtection="1">
      <alignment horizontal="center" vertical="center" wrapText="1"/>
      <protection locked="0"/>
    </xf>
    <xf numFmtId="0" fontId="53" fillId="0" borderId="1" xfId="60" applyFont="1" applyFill="1" applyBorder="1" applyAlignment="1" applyProtection="1">
      <alignment horizontal="center" vertical="center" wrapText="1"/>
      <protection locked="0"/>
    </xf>
    <xf numFmtId="0" fontId="53" fillId="0" borderId="1" xfId="62" applyFont="1" applyFill="1" applyBorder="1" applyAlignment="1" applyProtection="1">
      <alignment horizontal="center" vertical="center" wrapText="1"/>
      <protection locked="0"/>
    </xf>
    <xf numFmtId="0" fontId="53" fillId="0" borderId="1" xfId="68" applyFont="1" applyFill="1" applyBorder="1" applyAlignment="1" applyProtection="1">
      <alignment horizontal="center" vertical="center" wrapText="1"/>
      <protection locked="0"/>
    </xf>
    <xf numFmtId="0" fontId="53" fillId="0" borderId="1" xfId="72" applyFont="1" applyFill="1" applyBorder="1" applyAlignment="1" applyProtection="1">
      <alignment horizontal="center" vertical="center" wrapText="1"/>
      <protection locked="0"/>
    </xf>
    <xf numFmtId="0" fontId="53" fillId="0" borderId="1" xfId="74" applyFont="1" applyFill="1" applyBorder="1" applyAlignment="1" applyProtection="1">
      <alignment horizontal="center" vertical="center" wrapText="1"/>
      <protection locked="0"/>
    </xf>
    <xf numFmtId="0" fontId="53" fillId="0" borderId="1" xfId="76" applyFont="1" applyFill="1" applyBorder="1" applyAlignment="1" applyProtection="1">
      <alignment horizontal="center" vertical="center" wrapText="1"/>
      <protection locked="0"/>
    </xf>
    <xf numFmtId="1" fontId="54" fillId="0" borderId="1" xfId="56" applyNumberFormat="1" applyFont="1" applyFill="1" applyBorder="1" applyProtection="1">
      <alignment horizontal="center" vertical="top" shrinkToFit="1"/>
      <protection/>
    </xf>
    <xf numFmtId="1" fontId="54" fillId="0" borderId="1" xfId="56" applyFont="1" applyFill="1" applyBorder="1" applyProtection="1">
      <alignment horizontal="center" vertical="top" shrinkToFit="1"/>
      <protection/>
    </xf>
    <xf numFmtId="4" fontId="54" fillId="0" borderId="1" xfId="114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3" fillId="0" borderId="1" xfId="111" applyNumberFormat="1" applyFont="1" applyFill="1" applyBorder="1" applyProtection="1">
      <alignment vertical="top" wrapText="1"/>
      <protection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0" fontId="54" fillId="0" borderId="1" xfId="111" applyNumberFormat="1" applyFont="1" applyFill="1" applyBorder="1" applyProtection="1">
      <alignment vertical="top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3" fillId="0" borderId="0" xfId="109" applyFont="1" applyFill="1" applyBorder="1" applyAlignment="1" applyProtection="1">
      <alignment/>
      <protection locked="0"/>
    </xf>
    <xf numFmtId="0" fontId="55" fillId="0" borderId="20" xfId="92" applyFont="1" applyFill="1" applyBorder="1" applyAlignment="1" applyProtection="1">
      <alignment horizontal="center" vertical="center" wrapText="1"/>
      <protection locked="0"/>
    </xf>
    <xf numFmtId="0" fontId="55" fillId="0" borderId="20" xfId="94" applyFont="1" applyFill="1" applyBorder="1" applyAlignment="1" applyProtection="1">
      <alignment horizontal="center" vertical="center" wrapText="1"/>
      <protection locked="0"/>
    </xf>
    <xf numFmtId="0" fontId="55" fillId="0" borderId="20" xfId="96" applyFont="1" applyFill="1" applyBorder="1" applyAlignment="1" applyProtection="1">
      <alignment horizontal="center" vertical="center" wrapText="1"/>
      <protection locked="0"/>
    </xf>
    <xf numFmtId="0" fontId="55" fillId="0" borderId="20" xfId="98" applyFont="1" applyFill="1" applyBorder="1" applyAlignment="1" applyProtection="1">
      <alignment horizontal="center" vertical="center" wrapText="1"/>
      <protection locked="0"/>
    </xf>
    <xf numFmtId="0" fontId="55" fillId="0" borderId="20" xfId="99" applyFont="1" applyFill="1" applyBorder="1" applyAlignment="1" applyProtection="1">
      <alignment horizontal="center" vertical="center" wrapText="1"/>
      <protection locked="0"/>
    </xf>
    <xf numFmtId="0" fontId="55" fillId="0" borderId="20" xfId="100" applyFont="1" applyFill="1" applyBorder="1" applyAlignment="1" applyProtection="1">
      <alignment horizontal="center" vertical="center" wrapText="1"/>
      <protection locked="0"/>
    </xf>
    <xf numFmtId="0" fontId="55" fillId="0" borderId="20" xfId="101" applyFont="1" applyFill="1" applyBorder="1" applyAlignment="1" applyProtection="1">
      <alignment horizontal="center" vertical="center" wrapText="1"/>
      <protection locked="0"/>
    </xf>
    <xf numFmtId="0" fontId="55" fillId="0" borderId="20" xfId="102" applyFont="1" applyFill="1" applyBorder="1" applyAlignment="1" applyProtection="1">
      <alignment horizontal="center" vertical="center" wrapText="1"/>
      <protection locked="0"/>
    </xf>
    <xf numFmtId="0" fontId="55" fillId="0" borderId="20" xfId="103" applyNumberFormat="1" applyFont="1" applyFill="1" applyBorder="1" applyAlignment="1" applyProtection="1">
      <alignment horizontal="center" vertical="center" wrapText="1"/>
      <protection/>
    </xf>
    <xf numFmtId="0" fontId="55" fillId="0" borderId="20" xfId="103" applyFont="1" applyFill="1" applyBorder="1" applyAlignment="1" applyProtection="1">
      <alignment horizontal="center" vertical="center" wrapText="1"/>
      <protection locked="0"/>
    </xf>
    <xf numFmtId="0" fontId="53" fillId="0" borderId="19" xfId="80" applyFont="1" applyFill="1" applyBorder="1" applyAlignment="1" applyProtection="1">
      <alignment horizontal="center" vertical="center" wrapText="1"/>
      <protection locked="0"/>
    </xf>
    <xf numFmtId="4" fontId="54" fillId="0" borderId="19" xfId="114" applyFont="1" applyFill="1" applyBorder="1" applyProtection="1">
      <alignment horizontal="right" vertical="top" shrinkToFit="1"/>
      <protection/>
    </xf>
    <xf numFmtId="4" fontId="53" fillId="0" borderId="19" xfId="114" applyFont="1" applyFill="1" applyBorder="1" applyProtection="1">
      <alignment horizontal="right" vertical="top" shrinkToFit="1"/>
      <protection/>
    </xf>
    <xf numFmtId="4" fontId="53" fillId="0" borderId="21" xfId="114" applyFont="1" applyFill="1" applyBorder="1" applyProtection="1">
      <alignment horizontal="right" vertical="top" shrinkToFit="1"/>
      <protection/>
    </xf>
    <xf numFmtId="4" fontId="54" fillId="0" borderId="22" xfId="84" applyFont="1" applyFill="1" applyBorder="1" applyProtection="1">
      <alignment horizontal="right" vertical="top" shrinkToFit="1"/>
      <protection/>
    </xf>
    <xf numFmtId="10" fontId="54" fillId="0" borderId="1" xfId="115" applyFont="1" applyFill="1" applyBorder="1" applyProtection="1">
      <alignment horizontal="right" vertical="top" shrinkToFit="1"/>
      <protection/>
    </xf>
    <xf numFmtId="10" fontId="53" fillId="0" borderId="1" xfId="115" applyFont="1" applyFill="1" applyBorder="1" applyProtection="1">
      <alignment horizontal="right" vertical="top" shrinkToFit="1"/>
      <protection/>
    </xf>
    <xf numFmtId="0" fontId="53" fillId="0" borderId="20" xfId="88" applyFont="1" applyFill="1" applyBorder="1" applyAlignment="1" applyProtection="1">
      <alignment horizontal="center" vertical="center" wrapText="1"/>
      <protection locked="0"/>
    </xf>
    <xf numFmtId="0" fontId="55" fillId="0" borderId="20" xfId="90" applyFont="1" applyFill="1" applyBorder="1" applyAlignment="1" applyProtection="1">
      <alignment horizontal="center" vertical="center" wrapText="1"/>
      <protection locked="0"/>
    </xf>
    <xf numFmtId="0" fontId="55" fillId="0" borderId="23" xfId="52" applyNumberFormat="1" applyFont="1" applyFill="1" applyBorder="1" applyAlignment="1" applyProtection="1">
      <alignment horizontal="center"/>
      <protection/>
    </xf>
    <xf numFmtId="0" fontId="53" fillId="0" borderId="1" xfId="90" applyFont="1" applyFill="1" applyBorder="1" applyProtection="1">
      <alignment horizontal="center" vertical="center" wrapText="1"/>
      <protection locked="0"/>
    </xf>
    <xf numFmtId="0" fontId="53" fillId="0" borderId="1" xfId="92" applyFont="1" applyFill="1" applyBorder="1" applyProtection="1">
      <alignment horizontal="center" vertical="center" wrapText="1"/>
      <protection locked="0"/>
    </xf>
    <xf numFmtId="0" fontId="53" fillId="0" borderId="1" xfId="94" applyFont="1" applyFill="1" applyBorder="1" applyProtection="1">
      <alignment horizontal="center" vertical="center" wrapText="1"/>
      <protection locked="0"/>
    </xf>
    <xf numFmtId="0" fontId="53" fillId="0" borderId="1" xfId="96" applyFont="1" applyFill="1" applyBorder="1" applyProtection="1">
      <alignment horizontal="center" vertical="center" wrapText="1"/>
      <protection locked="0"/>
    </xf>
    <xf numFmtId="0" fontId="53" fillId="0" borderId="1" xfId="98" applyFont="1" applyFill="1" applyBorder="1" applyProtection="1">
      <alignment horizontal="center" vertical="center" wrapText="1"/>
      <protection locked="0"/>
    </xf>
    <xf numFmtId="0" fontId="53" fillId="0" borderId="1" xfId="99" applyFont="1" applyFill="1" applyBorder="1" applyProtection="1">
      <alignment horizontal="center" vertical="center" wrapText="1"/>
      <protection locked="0"/>
    </xf>
    <xf numFmtId="0" fontId="53" fillId="0" borderId="1" xfId="100" applyFont="1" applyFill="1" applyBorder="1" applyProtection="1">
      <alignment horizontal="center" vertical="center" wrapText="1"/>
      <protection locked="0"/>
    </xf>
    <xf numFmtId="0" fontId="53" fillId="0" borderId="1" xfId="101" applyFont="1" applyFill="1" applyBorder="1" applyProtection="1">
      <alignment horizontal="center" vertical="center" wrapText="1"/>
      <protection locked="0"/>
    </xf>
    <xf numFmtId="0" fontId="53" fillId="0" borderId="1" xfId="102" applyFont="1" applyFill="1" applyBorder="1" applyProtection="1">
      <alignment horizontal="center" vertical="center" wrapText="1"/>
      <protection locked="0"/>
    </xf>
    <xf numFmtId="0" fontId="53" fillId="0" borderId="1" xfId="103" applyNumberFormat="1" applyFont="1" applyFill="1" applyBorder="1" applyProtection="1">
      <alignment horizontal="center" vertical="center" wrapText="1"/>
      <protection/>
    </xf>
    <xf numFmtId="0" fontId="53" fillId="0" borderId="1" xfId="103" applyFont="1" applyFill="1" applyBorder="1" applyProtection="1">
      <alignment horizontal="center" vertical="center" wrapText="1"/>
      <protection locked="0"/>
    </xf>
    <xf numFmtId="10" fontId="53" fillId="0" borderId="15" xfId="115" applyFont="1" applyFill="1" applyBorder="1" applyProtection="1">
      <alignment horizontal="right" vertical="top" shrinkToFit="1"/>
      <protection/>
    </xf>
    <xf numFmtId="4" fontId="54" fillId="0" borderId="24" xfId="84" applyFont="1" applyFill="1" applyBorder="1" applyProtection="1">
      <alignment horizontal="right" vertical="top" shrinkToFit="1"/>
      <protection/>
    </xf>
    <xf numFmtId="10" fontId="54" fillId="0" borderId="24" xfId="106" applyFont="1" applyFill="1" applyBorder="1" applyProtection="1">
      <alignment horizontal="right" vertical="top" shrinkToFit="1"/>
      <protection/>
    </xf>
    <xf numFmtId="0" fontId="53" fillId="0" borderId="25" xfId="52" applyNumberFormat="1" applyFont="1" applyFill="1" applyBorder="1" applyAlignment="1" applyProtection="1">
      <alignment horizontal="center" vertical="center"/>
      <protection/>
    </xf>
    <xf numFmtId="0" fontId="55" fillId="0" borderId="1" xfId="88" applyFont="1" applyFill="1" applyBorder="1" applyProtection="1">
      <alignment horizontal="center" vertical="center" wrapText="1"/>
      <protection locked="0"/>
    </xf>
    <xf numFmtId="4" fontId="54" fillId="0" borderId="25" xfId="114" applyFont="1" applyFill="1" applyBorder="1" applyProtection="1">
      <alignment horizontal="right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6" xfId="114" applyFont="1" applyFill="1" applyBorder="1" applyProtection="1">
      <alignment horizontal="right" vertical="top" shrinkToFit="1"/>
      <protection/>
    </xf>
    <xf numFmtId="4" fontId="54" fillId="0" borderId="27" xfId="84" applyFont="1" applyFill="1" applyBorder="1" applyProtection="1">
      <alignment horizontal="right" vertical="top" shrinkToFit="1"/>
      <protection/>
    </xf>
    <xf numFmtId="4" fontId="53" fillId="35" borderId="1" xfId="114" applyFont="1" applyFill="1" applyBorder="1" applyProtection="1">
      <alignment horizontal="right" vertical="top" shrinkToFit="1"/>
      <protection/>
    </xf>
    <xf numFmtId="10" fontId="53" fillId="35" borderId="1" xfId="115" applyFont="1" applyFill="1" applyBorder="1" applyProtection="1">
      <alignment horizontal="right" vertical="top" shrinkToFit="1"/>
      <protection/>
    </xf>
    <xf numFmtId="4" fontId="53" fillId="35" borderId="25" xfId="114" applyFont="1" applyFill="1" applyBorder="1" applyProtection="1">
      <alignment horizontal="right" vertical="top" shrinkToFit="1"/>
      <protection/>
    </xf>
    <xf numFmtId="1" fontId="53" fillId="35" borderId="1" xfId="56" applyNumberFormat="1" applyFont="1" applyFill="1" applyBorder="1" applyProtection="1">
      <alignment horizontal="center" vertical="top" shrinkToFit="1"/>
      <protection/>
    </xf>
    <xf numFmtId="0" fontId="53" fillId="35" borderId="1" xfId="111" applyNumberFormat="1" applyFont="1" applyFill="1" applyBorder="1" applyProtection="1">
      <alignment vertical="top" wrapText="1"/>
      <protection/>
    </xf>
    <xf numFmtId="1" fontId="53" fillId="35" borderId="1" xfId="56" applyFont="1" applyFill="1" applyBorder="1" applyProtection="1">
      <alignment horizontal="center" vertical="top" shrinkToFit="1"/>
      <protection/>
    </xf>
    <xf numFmtId="4" fontId="53" fillId="35" borderId="19" xfId="114" applyFont="1" applyFill="1" applyBorder="1" applyProtection="1">
      <alignment horizontal="right" vertical="top" shrinkToFit="1"/>
      <protection/>
    </xf>
    <xf numFmtId="0" fontId="54" fillId="35" borderId="1" xfId="111" applyNumberFormat="1" applyFont="1" applyFill="1" applyBorder="1" applyProtection="1">
      <alignment vertical="top" wrapText="1"/>
      <protection/>
    </xf>
    <xf numFmtId="1" fontId="54" fillId="35" borderId="1" xfId="56" applyNumberFormat="1" applyFont="1" applyFill="1" applyBorder="1" applyProtection="1">
      <alignment horizontal="center" vertical="top" shrinkToFit="1"/>
      <protection/>
    </xf>
    <xf numFmtId="1" fontId="54" fillId="35" borderId="1" xfId="56" applyFont="1" applyFill="1" applyBorder="1" applyProtection="1">
      <alignment horizontal="center" vertical="top" shrinkToFit="1"/>
      <protection/>
    </xf>
    <xf numFmtId="4" fontId="54" fillId="35" borderId="19" xfId="114" applyFont="1" applyFill="1" applyBorder="1" applyProtection="1">
      <alignment horizontal="right" vertical="top" shrinkToFit="1"/>
      <protection/>
    </xf>
    <xf numFmtId="4" fontId="54" fillId="35" borderId="1" xfId="114" applyFont="1" applyFill="1" applyBorder="1" applyProtection="1">
      <alignment horizontal="right" vertical="top" shrinkToFit="1"/>
      <protection/>
    </xf>
    <xf numFmtId="10" fontId="54" fillId="35" borderId="1" xfId="115" applyFont="1" applyFill="1" applyBorder="1" applyProtection="1">
      <alignment horizontal="right" vertical="top" shrinkToFit="1"/>
      <protection/>
    </xf>
    <xf numFmtId="4" fontId="54" fillId="35" borderId="25" xfId="114" applyFont="1" applyFill="1" applyBorder="1" applyProtection="1">
      <alignment horizontal="right" vertical="top" shrinkToFit="1"/>
      <protection/>
    </xf>
    <xf numFmtId="1" fontId="4" fillId="35" borderId="1" xfId="56" applyNumberFormat="1" applyFont="1" applyFill="1" applyBorder="1" applyProtection="1">
      <alignment horizontal="center" vertical="top" shrinkToFit="1"/>
      <protection/>
    </xf>
    <xf numFmtId="1" fontId="4" fillId="35" borderId="1" xfId="56" applyFont="1" applyFill="1" applyBorder="1" applyProtection="1">
      <alignment horizontal="center" vertical="top" shrinkToFit="1"/>
      <protection/>
    </xf>
    <xf numFmtId="4" fontId="4" fillId="35" borderId="19" xfId="114" applyFont="1" applyFill="1" applyBorder="1" applyProtection="1">
      <alignment horizontal="right" vertical="top" shrinkToFit="1"/>
      <protection/>
    </xf>
    <xf numFmtId="4" fontId="4" fillId="35" borderId="1" xfId="114" applyFont="1" applyFill="1" applyBorder="1" applyProtection="1">
      <alignment horizontal="right" vertical="top" shrinkToFit="1"/>
      <protection/>
    </xf>
    <xf numFmtId="10" fontId="4" fillId="35" borderId="1" xfId="115" applyFont="1" applyFill="1" applyBorder="1" applyProtection="1">
      <alignment horizontal="right" vertical="top" shrinkToFit="1"/>
      <protection/>
    </xf>
    <xf numFmtId="4" fontId="4" fillId="35" borderId="25" xfId="114" applyFont="1" applyFill="1" applyBorder="1" applyProtection="1">
      <alignment horizontal="right" vertical="top" shrinkToFit="1"/>
      <protection/>
    </xf>
    <xf numFmtId="0" fontId="54" fillId="0" borderId="16" xfId="78" applyNumberFormat="1" applyFont="1" applyFill="1" applyBorder="1" applyProtection="1">
      <alignment horizontal="left"/>
      <protection/>
    </xf>
    <xf numFmtId="0" fontId="54" fillId="0" borderId="16" xfId="78" applyFont="1" applyFill="1" applyBorder="1" applyProtection="1">
      <alignment horizontal="left"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53" fillId="0" borderId="0" xfId="104" applyFont="1" applyFill="1" applyProtection="1">
      <alignment horizontal="left" wrapText="1"/>
      <protection locked="0"/>
    </xf>
    <xf numFmtId="0" fontId="53" fillId="0" borderId="0" xfId="48" applyNumberFormat="1" applyFont="1" applyFill="1" applyBorder="1" applyAlignment="1" applyProtection="1">
      <alignment wrapText="1"/>
      <protection/>
    </xf>
    <xf numFmtId="0" fontId="53" fillId="0" borderId="0" xfId="48" applyFont="1" applyFill="1" applyBorder="1" applyAlignment="1">
      <alignment wrapText="1"/>
      <protection/>
    </xf>
    <xf numFmtId="0" fontId="53" fillId="0" borderId="28" xfId="76" applyNumberFormat="1" applyFont="1" applyFill="1" applyBorder="1" applyProtection="1">
      <alignment horizontal="center" vertical="center" wrapText="1"/>
      <protection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53" fillId="0" borderId="29" xfId="80" applyNumberFormat="1" applyFont="1" applyFill="1" applyBorder="1" applyProtection="1">
      <alignment horizontal="center" vertical="center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5" fillId="0" borderId="30" xfId="88" applyNumberFormat="1" applyFont="1" applyFill="1" applyBorder="1" applyAlignment="1" applyProtection="1">
      <alignment horizontal="center" vertical="center" wrapText="1"/>
      <protection/>
    </xf>
    <xf numFmtId="0" fontId="55" fillId="0" borderId="31" xfId="88" applyNumberFormat="1" applyFont="1" applyFill="1" applyBorder="1" applyAlignment="1" applyProtection="1">
      <alignment horizontal="center" vertical="center" wrapText="1"/>
      <protection/>
    </xf>
    <xf numFmtId="0" fontId="55" fillId="0" borderId="1" xfId="88" applyNumberFormat="1" applyFont="1" applyFill="1" applyBorder="1" applyAlignment="1" applyProtection="1">
      <alignment horizontal="center" vertical="center" wrapText="1"/>
      <protection/>
    </xf>
    <xf numFmtId="0" fontId="55" fillId="0" borderId="25" xfId="8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indent="4"/>
      <protection locked="0"/>
    </xf>
    <xf numFmtId="0" fontId="53" fillId="0" borderId="28" xfId="74" applyNumberFormat="1" applyFont="1" applyFill="1" applyBorder="1" applyProtection="1">
      <alignment horizontal="center" vertical="center" wrapText="1"/>
      <protection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5" fillId="0" borderId="32" xfId="60" applyNumberFormat="1" applyFont="1" applyFill="1" applyBorder="1" applyAlignment="1" applyProtection="1">
      <alignment horizontal="center" vertical="center" wrapText="1"/>
      <protection/>
    </xf>
    <xf numFmtId="0" fontId="55" fillId="0" borderId="33" xfId="60" applyNumberFormat="1" applyFont="1" applyFill="1" applyBorder="1" applyAlignment="1" applyProtection="1">
      <alignment horizontal="center" vertical="center" wrapText="1"/>
      <protection/>
    </xf>
    <xf numFmtId="0" fontId="55" fillId="0" borderId="2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5" fillId="0" borderId="34" xfId="135" applyFont="1" applyFill="1" applyBorder="1" applyAlignment="1">
      <alignment horizontal="center" vertical="center" wrapText="1"/>
      <protection/>
    </xf>
    <xf numFmtId="0" fontId="55" fillId="0" borderId="35" xfId="135" applyFont="1" applyFill="1" applyBorder="1" applyAlignment="1">
      <alignment horizontal="center" vertical="center" wrapText="1"/>
      <protection/>
    </xf>
    <xf numFmtId="0" fontId="55" fillId="0" borderId="36" xfId="13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53" fillId="0" borderId="28" xfId="68" applyNumberFormat="1" applyFont="1" applyFill="1" applyBorder="1" applyProtection="1">
      <alignment horizontal="center" vertical="center" wrapText="1"/>
      <protection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3" fillId="0" borderId="28" xfId="72" applyNumberFormat="1" applyFont="1" applyFill="1" applyBorder="1" applyProtection="1">
      <alignment horizontal="center" vertical="center" wrapText="1"/>
      <protection/>
    </xf>
    <xf numFmtId="0" fontId="53" fillId="0" borderId="1" xfId="72" applyFont="1" applyFill="1" applyBorder="1" applyProtection="1">
      <alignment horizontal="center" vertical="center" wrapText="1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8"/>
  <sheetViews>
    <sheetView showGridLines="0" tabSelected="1" view="pageBreakPreview" zoomScaleSheetLayoutView="100" zoomScalePageLayoutView="0" workbookViewId="0" topLeftCell="A1">
      <selection activeCell="D3" sqref="D3:AE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9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3.421875" style="2" customWidth="1"/>
    <col min="12" max="30" width="9.140625" style="2" hidden="1" customWidth="1"/>
    <col min="31" max="31" width="12.140625" style="2" customWidth="1"/>
    <col min="32" max="16384" width="9.140625" style="2" customWidth="1"/>
  </cols>
  <sheetData>
    <row r="1" spans="4:31" ht="15">
      <c r="D1" s="113" t="s">
        <v>356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4:31" ht="15">
      <c r="D2" s="124" t="s">
        <v>340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4:31" ht="15">
      <c r="D3" s="113" t="s">
        <v>357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5" spans="1:31" ht="15">
      <c r="A5" s="8"/>
      <c r="B5" s="8"/>
      <c r="C5" s="9"/>
      <c r="D5" s="113" t="s">
        <v>353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15">
      <c r="A6" s="8"/>
      <c r="B6" s="8"/>
      <c r="C6" s="9"/>
      <c r="D6" s="124" t="s">
        <v>340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</row>
    <row r="7" spans="1:31" ht="15">
      <c r="A7" s="8"/>
      <c r="B7" s="8"/>
      <c r="C7" s="9"/>
      <c r="D7" s="113" t="s">
        <v>341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15">
      <c r="A8" s="8"/>
      <c r="B8" s="8"/>
      <c r="C8" s="9"/>
      <c r="D8" s="113" t="s">
        <v>342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15">
      <c r="A9" s="8"/>
      <c r="B9" s="8"/>
      <c r="C9" s="9"/>
      <c r="D9" s="113" t="s">
        <v>343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31" ht="84" customHeight="1">
      <c r="A11" s="123" t="s">
        <v>354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18.75" customHeight="1">
      <c r="A12" s="119" t="s">
        <v>347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5.75" thickBot="1">
      <c r="A13" s="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"/>
    </row>
    <row r="14" spans="1:31" s="4" customFormat="1" ht="12.75" customHeight="1">
      <c r="A14" s="127" t="s">
        <v>292</v>
      </c>
      <c r="B14" s="120" t="s">
        <v>344</v>
      </c>
      <c r="C14" s="116" t="s">
        <v>336</v>
      </c>
      <c r="D14" s="116" t="s">
        <v>337</v>
      </c>
      <c r="E14" s="116" t="s">
        <v>338</v>
      </c>
      <c r="F14" s="125" t="s">
        <v>0</v>
      </c>
      <c r="G14" s="130" t="s">
        <v>0</v>
      </c>
      <c r="H14" s="114" t="s">
        <v>0</v>
      </c>
      <c r="I14" s="105" t="s">
        <v>0</v>
      </c>
      <c r="J14" s="107" t="s">
        <v>0</v>
      </c>
      <c r="K14" s="109" t="s">
        <v>339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</row>
    <row r="15" spans="1:31" s="4" customFormat="1" ht="12.75">
      <c r="A15" s="128"/>
      <c r="B15" s="121"/>
      <c r="C15" s="117"/>
      <c r="D15" s="117"/>
      <c r="E15" s="117"/>
      <c r="F15" s="126"/>
      <c r="G15" s="131"/>
      <c r="H15" s="115"/>
      <c r="I15" s="106"/>
      <c r="J15" s="108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</row>
    <row r="16" spans="1:31" s="4" customFormat="1" ht="24" customHeight="1">
      <c r="A16" s="129"/>
      <c r="B16" s="122"/>
      <c r="C16" s="118"/>
      <c r="D16" s="118"/>
      <c r="E16" s="118"/>
      <c r="F16" s="15"/>
      <c r="G16" s="16"/>
      <c r="H16" s="17"/>
      <c r="I16" s="18"/>
      <c r="J16" s="37"/>
      <c r="K16" s="74" t="s">
        <v>345</v>
      </c>
      <c r="L16" s="59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69"/>
      <c r="Y16" s="69"/>
      <c r="Z16" s="69"/>
      <c r="AA16" s="68"/>
      <c r="AB16" s="69"/>
      <c r="AC16" s="69"/>
      <c r="AD16" s="69"/>
      <c r="AE16" s="73" t="s">
        <v>346</v>
      </c>
    </row>
    <row r="17" spans="1:31" s="5" customFormat="1" ht="12.75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4"/>
      <c r="G17" s="25"/>
      <c r="H17" s="26"/>
      <c r="I17" s="27"/>
      <c r="J17" s="49"/>
      <c r="K17" s="56">
        <v>6</v>
      </c>
      <c r="L17" s="57"/>
      <c r="M17" s="39"/>
      <c r="N17" s="40"/>
      <c r="O17" s="41"/>
      <c r="P17" s="42"/>
      <c r="Q17" s="43"/>
      <c r="R17" s="44"/>
      <c r="S17" s="45"/>
      <c r="T17" s="46"/>
      <c r="U17" s="47"/>
      <c r="V17" s="48"/>
      <c r="W17" s="48"/>
      <c r="X17" s="48"/>
      <c r="Y17" s="48"/>
      <c r="Z17" s="48"/>
      <c r="AA17" s="47"/>
      <c r="AB17" s="48"/>
      <c r="AC17" s="48"/>
      <c r="AD17" s="48"/>
      <c r="AE17" s="58">
        <v>7</v>
      </c>
    </row>
    <row r="18" spans="1:31" s="6" customFormat="1" ht="14.25">
      <c r="A18" s="31">
        <v>1</v>
      </c>
      <c r="B18" s="7" t="s">
        <v>293</v>
      </c>
      <c r="C18" s="28" t="s">
        <v>2</v>
      </c>
      <c r="D18" s="28" t="s">
        <v>3</v>
      </c>
      <c r="E18" s="28" t="s">
        <v>1</v>
      </c>
      <c r="F18" s="29"/>
      <c r="G18" s="29"/>
      <c r="H18" s="29"/>
      <c r="I18" s="29"/>
      <c r="J18" s="50">
        <v>0</v>
      </c>
      <c r="K18" s="30">
        <f>K19+K23+K29+K35+K39+K54</f>
        <v>26691000</v>
      </c>
      <c r="L18" s="30">
        <f aca="true" t="shared" si="0" ref="L18:AE18">L19+L23+L29+L35+L39+L54</f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30">
        <f t="shared" si="0"/>
        <v>26693500</v>
      </c>
    </row>
    <row r="19" spans="1:31" s="6" customFormat="1" ht="38.25" outlineLevel="1">
      <c r="A19" s="31">
        <v>2</v>
      </c>
      <c r="B19" s="7" t="s">
        <v>294</v>
      </c>
      <c r="C19" s="28" t="s">
        <v>4</v>
      </c>
      <c r="D19" s="28" t="s">
        <v>3</v>
      </c>
      <c r="E19" s="28" t="s">
        <v>1</v>
      </c>
      <c r="F19" s="29"/>
      <c r="G19" s="29"/>
      <c r="H19" s="29"/>
      <c r="I19" s="29"/>
      <c r="J19" s="50">
        <v>0</v>
      </c>
      <c r="K19" s="30">
        <f>K20</f>
        <v>1225000</v>
      </c>
      <c r="L19" s="30">
        <f aca="true" t="shared" si="1" ref="L19:AE19">L20</f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1225000</v>
      </c>
    </row>
    <row r="20" spans="1:31" ht="15" outlineLevel="3">
      <c r="A20" s="31">
        <v>3</v>
      </c>
      <c r="B20" s="32" t="s">
        <v>348</v>
      </c>
      <c r="C20" s="33" t="s">
        <v>4</v>
      </c>
      <c r="D20" s="33">
        <v>7000000000</v>
      </c>
      <c r="E20" s="33" t="s">
        <v>1</v>
      </c>
      <c r="F20" s="34"/>
      <c r="G20" s="34"/>
      <c r="H20" s="34"/>
      <c r="I20" s="34"/>
      <c r="J20" s="51">
        <v>0</v>
      </c>
      <c r="K20" s="35">
        <f>K21</f>
        <v>1225000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55">
        <v>0</v>
      </c>
      <c r="AD20" s="35">
        <v>0</v>
      </c>
      <c r="AE20" s="76">
        <f>AE21</f>
        <v>1225000</v>
      </c>
    </row>
    <row r="21" spans="1:31" ht="25.5" outlineLevel="4">
      <c r="A21" s="31">
        <v>4</v>
      </c>
      <c r="B21" s="32" t="s">
        <v>5</v>
      </c>
      <c r="C21" s="33" t="s">
        <v>4</v>
      </c>
      <c r="D21" s="33">
        <v>7000521000</v>
      </c>
      <c r="E21" s="33" t="s">
        <v>1</v>
      </c>
      <c r="F21" s="34"/>
      <c r="G21" s="34"/>
      <c r="H21" s="34"/>
      <c r="I21" s="34"/>
      <c r="J21" s="51">
        <v>0</v>
      </c>
      <c r="K21" s="35">
        <f>K22</f>
        <v>1225000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55">
        <v>0</v>
      </c>
      <c r="AD21" s="35">
        <v>0</v>
      </c>
      <c r="AE21" s="76">
        <f>AE22</f>
        <v>1225000</v>
      </c>
    </row>
    <row r="22" spans="1:31" ht="25.5" outlineLevel="5">
      <c r="A22" s="31">
        <v>5</v>
      </c>
      <c r="B22" s="32" t="s">
        <v>6</v>
      </c>
      <c r="C22" s="33" t="s">
        <v>4</v>
      </c>
      <c r="D22" s="33">
        <v>7000521000</v>
      </c>
      <c r="E22" s="33" t="s">
        <v>7</v>
      </c>
      <c r="F22" s="34"/>
      <c r="G22" s="34"/>
      <c r="H22" s="34"/>
      <c r="I22" s="34"/>
      <c r="J22" s="51">
        <v>0</v>
      </c>
      <c r="K22" s="35">
        <v>1225000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55">
        <v>0</v>
      </c>
      <c r="AD22" s="35">
        <v>0</v>
      </c>
      <c r="AE22" s="76">
        <v>1225000</v>
      </c>
    </row>
    <row r="23" spans="1:31" s="6" customFormat="1" ht="51" outlineLevel="1">
      <c r="A23" s="31">
        <v>6</v>
      </c>
      <c r="B23" s="36" t="s">
        <v>295</v>
      </c>
      <c r="C23" s="28" t="s">
        <v>8</v>
      </c>
      <c r="D23" s="28" t="s">
        <v>3</v>
      </c>
      <c r="E23" s="28" t="s">
        <v>1</v>
      </c>
      <c r="F23" s="29"/>
      <c r="G23" s="29"/>
      <c r="H23" s="29"/>
      <c r="I23" s="29"/>
      <c r="J23" s="50">
        <v>0</v>
      </c>
      <c r="K23" s="30">
        <f>K24</f>
        <v>1257000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54">
        <v>0</v>
      </c>
      <c r="AD23" s="30">
        <v>0</v>
      </c>
      <c r="AE23" s="75">
        <f>AE24</f>
        <v>1257000</v>
      </c>
    </row>
    <row r="24" spans="1:31" ht="15" outlineLevel="2">
      <c r="A24" s="31">
        <v>7</v>
      </c>
      <c r="B24" s="32" t="s">
        <v>9</v>
      </c>
      <c r="C24" s="33" t="s">
        <v>8</v>
      </c>
      <c r="D24" s="33" t="s">
        <v>10</v>
      </c>
      <c r="E24" s="33" t="s">
        <v>1</v>
      </c>
      <c r="F24" s="34"/>
      <c r="G24" s="34"/>
      <c r="H24" s="34"/>
      <c r="I24" s="34"/>
      <c r="J24" s="51">
        <v>0</v>
      </c>
      <c r="K24" s="35">
        <f>K25</f>
        <v>1257000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55">
        <v>0</v>
      </c>
      <c r="AD24" s="35">
        <v>0</v>
      </c>
      <c r="AE24" s="76">
        <f>AE25</f>
        <v>1257000</v>
      </c>
    </row>
    <row r="25" spans="1:31" ht="25.5" outlineLevel="4">
      <c r="A25" s="31">
        <v>8</v>
      </c>
      <c r="B25" s="32" t="s">
        <v>11</v>
      </c>
      <c r="C25" s="33" t="s">
        <v>8</v>
      </c>
      <c r="D25" s="33" t="s">
        <v>12</v>
      </c>
      <c r="E25" s="33" t="s">
        <v>1</v>
      </c>
      <c r="F25" s="34"/>
      <c r="G25" s="34"/>
      <c r="H25" s="34"/>
      <c r="I25" s="34"/>
      <c r="J25" s="51">
        <v>0</v>
      </c>
      <c r="K25" s="35">
        <f>K26+K27+K28</f>
        <v>1257000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55">
        <v>0</v>
      </c>
      <c r="AD25" s="35">
        <v>0</v>
      </c>
      <c r="AE25" s="76">
        <f>AE26+AE27+AE28</f>
        <v>1257000</v>
      </c>
    </row>
    <row r="26" spans="1:31" ht="25.5" outlineLevel="5">
      <c r="A26" s="31">
        <v>9</v>
      </c>
      <c r="B26" s="32" t="s">
        <v>6</v>
      </c>
      <c r="C26" s="33" t="s">
        <v>8</v>
      </c>
      <c r="D26" s="33" t="s">
        <v>12</v>
      </c>
      <c r="E26" s="33" t="s">
        <v>7</v>
      </c>
      <c r="F26" s="34"/>
      <c r="G26" s="34"/>
      <c r="H26" s="34"/>
      <c r="I26" s="34"/>
      <c r="J26" s="51">
        <v>0</v>
      </c>
      <c r="K26" s="35">
        <v>893099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55">
        <v>0</v>
      </c>
      <c r="AD26" s="35">
        <v>0</v>
      </c>
      <c r="AE26" s="76">
        <v>893099</v>
      </c>
    </row>
    <row r="27" spans="1:31" ht="25.5" outlineLevel="5">
      <c r="A27" s="31">
        <v>10</v>
      </c>
      <c r="B27" s="32" t="s">
        <v>13</v>
      </c>
      <c r="C27" s="33" t="s">
        <v>8</v>
      </c>
      <c r="D27" s="33" t="s">
        <v>12</v>
      </c>
      <c r="E27" s="33" t="s">
        <v>14</v>
      </c>
      <c r="F27" s="34"/>
      <c r="G27" s="34"/>
      <c r="H27" s="34"/>
      <c r="I27" s="34"/>
      <c r="J27" s="51">
        <v>0</v>
      </c>
      <c r="K27" s="35">
        <v>363401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55">
        <v>0</v>
      </c>
      <c r="AD27" s="35">
        <v>0</v>
      </c>
      <c r="AE27" s="76">
        <v>363401</v>
      </c>
    </row>
    <row r="28" spans="1:31" ht="15" outlineLevel="5">
      <c r="A28" s="31">
        <v>11</v>
      </c>
      <c r="B28" s="32" t="s">
        <v>15</v>
      </c>
      <c r="C28" s="33" t="s">
        <v>8</v>
      </c>
      <c r="D28" s="33" t="s">
        <v>12</v>
      </c>
      <c r="E28" s="33" t="s">
        <v>16</v>
      </c>
      <c r="F28" s="34"/>
      <c r="G28" s="34"/>
      <c r="H28" s="34"/>
      <c r="I28" s="34"/>
      <c r="J28" s="51">
        <v>0</v>
      </c>
      <c r="K28" s="35">
        <v>500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5">
        <v>0</v>
      </c>
      <c r="AD28" s="35">
        <v>0</v>
      </c>
      <c r="AE28" s="76">
        <v>500</v>
      </c>
    </row>
    <row r="29" spans="1:31" s="6" customFormat="1" ht="51" outlineLevel="1">
      <c r="A29" s="31">
        <v>12</v>
      </c>
      <c r="B29" s="36" t="s">
        <v>296</v>
      </c>
      <c r="C29" s="28" t="s">
        <v>17</v>
      </c>
      <c r="D29" s="28" t="s">
        <v>3</v>
      </c>
      <c r="E29" s="28" t="s">
        <v>1</v>
      </c>
      <c r="F29" s="29"/>
      <c r="G29" s="29"/>
      <c r="H29" s="29"/>
      <c r="I29" s="29"/>
      <c r="J29" s="50">
        <v>0</v>
      </c>
      <c r="K29" s="30">
        <f>K30</f>
        <v>8000000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54">
        <v>0</v>
      </c>
      <c r="AD29" s="30">
        <v>0</v>
      </c>
      <c r="AE29" s="75">
        <f>AE30</f>
        <v>8000000</v>
      </c>
    </row>
    <row r="30" spans="1:31" ht="15" outlineLevel="2">
      <c r="A30" s="31">
        <v>13</v>
      </c>
      <c r="B30" s="83" t="s">
        <v>9</v>
      </c>
      <c r="C30" s="82" t="s">
        <v>17</v>
      </c>
      <c r="D30" s="82">
        <v>7000000000</v>
      </c>
      <c r="E30" s="82" t="s">
        <v>1</v>
      </c>
      <c r="F30" s="84"/>
      <c r="G30" s="84"/>
      <c r="H30" s="84"/>
      <c r="I30" s="84"/>
      <c r="J30" s="85">
        <v>0</v>
      </c>
      <c r="K30" s="79">
        <f>K31</f>
        <v>8000000</v>
      </c>
      <c r="L30" s="79">
        <f aca="true" t="shared" si="2" ref="L30:AE30">L31</f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79">
        <f t="shared" si="2"/>
        <v>0</v>
      </c>
      <c r="R30" s="79">
        <f t="shared" si="2"/>
        <v>0</v>
      </c>
      <c r="S30" s="79">
        <f t="shared" si="2"/>
        <v>0</v>
      </c>
      <c r="T30" s="79">
        <f t="shared" si="2"/>
        <v>0</v>
      </c>
      <c r="U30" s="79">
        <f t="shared" si="2"/>
        <v>0</v>
      </c>
      <c r="V30" s="79">
        <f t="shared" si="2"/>
        <v>0</v>
      </c>
      <c r="W30" s="79">
        <f t="shared" si="2"/>
        <v>0</v>
      </c>
      <c r="X30" s="79">
        <f t="shared" si="2"/>
        <v>0</v>
      </c>
      <c r="Y30" s="79">
        <f t="shared" si="2"/>
        <v>0</v>
      </c>
      <c r="Z30" s="79">
        <f t="shared" si="2"/>
        <v>0</v>
      </c>
      <c r="AA30" s="79">
        <f t="shared" si="2"/>
        <v>0</v>
      </c>
      <c r="AB30" s="79">
        <f t="shared" si="2"/>
        <v>0</v>
      </c>
      <c r="AC30" s="79">
        <f t="shared" si="2"/>
        <v>0</v>
      </c>
      <c r="AD30" s="79">
        <f t="shared" si="2"/>
        <v>0</v>
      </c>
      <c r="AE30" s="79">
        <f t="shared" si="2"/>
        <v>8000000</v>
      </c>
    </row>
    <row r="31" spans="1:31" ht="25.5" outlineLevel="4">
      <c r="A31" s="31">
        <v>14</v>
      </c>
      <c r="B31" s="32" t="s">
        <v>11</v>
      </c>
      <c r="C31" s="33" t="s">
        <v>17</v>
      </c>
      <c r="D31" s="33" t="s">
        <v>12</v>
      </c>
      <c r="E31" s="33" t="s">
        <v>1</v>
      </c>
      <c r="F31" s="34"/>
      <c r="G31" s="34"/>
      <c r="H31" s="34"/>
      <c r="I31" s="34"/>
      <c r="J31" s="51">
        <v>0</v>
      </c>
      <c r="K31" s="35">
        <f>K32+K33+K34</f>
        <v>8000000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55">
        <v>0</v>
      </c>
      <c r="AD31" s="35">
        <v>0</v>
      </c>
      <c r="AE31" s="76">
        <f>AE32+AE33+AE34</f>
        <v>8000000</v>
      </c>
    </row>
    <row r="32" spans="1:31" ht="25.5" outlineLevel="5">
      <c r="A32" s="31">
        <v>15</v>
      </c>
      <c r="B32" s="32" t="s">
        <v>6</v>
      </c>
      <c r="C32" s="33" t="s">
        <v>17</v>
      </c>
      <c r="D32" s="33" t="s">
        <v>12</v>
      </c>
      <c r="E32" s="33" t="s">
        <v>7</v>
      </c>
      <c r="F32" s="34"/>
      <c r="G32" s="34"/>
      <c r="H32" s="34"/>
      <c r="I32" s="34"/>
      <c r="J32" s="51">
        <v>0</v>
      </c>
      <c r="K32" s="35">
        <v>6937850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55">
        <v>0</v>
      </c>
      <c r="AD32" s="35">
        <v>0</v>
      </c>
      <c r="AE32" s="76">
        <v>6937850</v>
      </c>
    </row>
    <row r="33" spans="1:31" ht="25.5" outlineLevel="5">
      <c r="A33" s="31">
        <v>16</v>
      </c>
      <c r="B33" s="32" t="s">
        <v>13</v>
      </c>
      <c r="C33" s="33" t="s">
        <v>17</v>
      </c>
      <c r="D33" s="33" t="s">
        <v>12</v>
      </c>
      <c r="E33" s="33" t="s">
        <v>14</v>
      </c>
      <c r="F33" s="34"/>
      <c r="G33" s="34"/>
      <c r="H33" s="34"/>
      <c r="I33" s="34"/>
      <c r="J33" s="51">
        <v>0</v>
      </c>
      <c r="K33" s="35">
        <v>1056150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55">
        <v>0</v>
      </c>
      <c r="AD33" s="35">
        <v>0</v>
      </c>
      <c r="AE33" s="76">
        <v>1056150</v>
      </c>
    </row>
    <row r="34" spans="1:31" ht="15" outlineLevel="5">
      <c r="A34" s="31">
        <v>17</v>
      </c>
      <c r="B34" s="32" t="s">
        <v>15</v>
      </c>
      <c r="C34" s="33" t="s">
        <v>17</v>
      </c>
      <c r="D34" s="33" t="s">
        <v>12</v>
      </c>
      <c r="E34" s="33" t="s">
        <v>16</v>
      </c>
      <c r="F34" s="34"/>
      <c r="G34" s="34"/>
      <c r="H34" s="34"/>
      <c r="I34" s="34"/>
      <c r="J34" s="51">
        <v>0</v>
      </c>
      <c r="K34" s="35">
        <v>6000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55">
        <v>0</v>
      </c>
      <c r="AD34" s="35">
        <v>0</v>
      </c>
      <c r="AE34" s="76">
        <v>6000</v>
      </c>
    </row>
    <row r="35" spans="1:31" s="6" customFormat="1" ht="14.25" outlineLevel="1">
      <c r="A35" s="31">
        <v>18</v>
      </c>
      <c r="B35" s="36" t="s">
        <v>297</v>
      </c>
      <c r="C35" s="28" t="s">
        <v>18</v>
      </c>
      <c r="D35" s="28" t="s">
        <v>3</v>
      </c>
      <c r="E35" s="28" t="s">
        <v>1</v>
      </c>
      <c r="F35" s="29"/>
      <c r="G35" s="29"/>
      <c r="H35" s="29"/>
      <c r="I35" s="29"/>
      <c r="J35" s="50">
        <v>0</v>
      </c>
      <c r="K35" s="30">
        <f>K36</f>
        <v>900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54">
        <v>0</v>
      </c>
      <c r="AD35" s="30">
        <v>0</v>
      </c>
      <c r="AE35" s="75">
        <f>AE36</f>
        <v>1400</v>
      </c>
    </row>
    <row r="36" spans="1:31" ht="15" outlineLevel="2">
      <c r="A36" s="31">
        <v>19</v>
      </c>
      <c r="B36" s="32" t="s">
        <v>9</v>
      </c>
      <c r="C36" s="33" t="s">
        <v>18</v>
      </c>
      <c r="D36" s="33" t="s">
        <v>10</v>
      </c>
      <c r="E36" s="33" t="s">
        <v>1</v>
      </c>
      <c r="F36" s="34"/>
      <c r="G36" s="34"/>
      <c r="H36" s="34"/>
      <c r="I36" s="34"/>
      <c r="J36" s="51">
        <v>0</v>
      </c>
      <c r="K36" s="35">
        <f>K37</f>
        <v>900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55">
        <v>0</v>
      </c>
      <c r="AD36" s="35">
        <v>0</v>
      </c>
      <c r="AE36" s="76">
        <f>AE37</f>
        <v>1400</v>
      </c>
    </row>
    <row r="37" spans="1:31" ht="51" outlineLevel="4">
      <c r="A37" s="31">
        <v>20</v>
      </c>
      <c r="B37" s="32" t="s">
        <v>19</v>
      </c>
      <c r="C37" s="33" t="s">
        <v>18</v>
      </c>
      <c r="D37" s="33">
        <v>7003551200</v>
      </c>
      <c r="E37" s="33" t="s">
        <v>1</v>
      </c>
      <c r="F37" s="34"/>
      <c r="G37" s="34"/>
      <c r="H37" s="34"/>
      <c r="I37" s="34"/>
      <c r="J37" s="51">
        <v>0</v>
      </c>
      <c r="K37" s="35">
        <f>K38</f>
        <v>900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55">
        <v>0</v>
      </c>
      <c r="AD37" s="35">
        <v>0</v>
      </c>
      <c r="AE37" s="76">
        <f>AE38</f>
        <v>1400</v>
      </c>
    </row>
    <row r="38" spans="1:31" ht="25.5" outlineLevel="5">
      <c r="A38" s="31">
        <v>21</v>
      </c>
      <c r="B38" s="32" t="s">
        <v>13</v>
      </c>
      <c r="C38" s="33" t="s">
        <v>18</v>
      </c>
      <c r="D38" s="33">
        <v>7003551200</v>
      </c>
      <c r="E38" s="33" t="s">
        <v>14</v>
      </c>
      <c r="F38" s="34"/>
      <c r="G38" s="34"/>
      <c r="H38" s="34"/>
      <c r="I38" s="34"/>
      <c r="J38" s="51">
        <v>0</v>
      </c>
      <c r="K38" s="35">
        <v>900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55">
        <v>0</v>
      </c>
      <c r="AD38" s="35">
        <v>0</v>
      </c>
      <c r="AE38" s="76">
        <v>1400</v>
      </c>
    </row>
    <row r="39" spans="1:31" s="6" customFormat="1" ht="38.25" outlineLevel="1">
      <c r="A39" s="31">
        <v>22</v>
      </c>
      <c r="B39" s="36" t="s">
        <v>298</v>
      </c>
      <c r="C39" s="28" t="s">
        <v>20</v>
      </c>
      <c r="D39" s="28" t="s">
        <v>3</v>
      </c>
      <c r="E39" s="28" t="s">
        <v>1</v>
      </c>
      <c r="F39" s="29"/>
      <c r="G39" s="29"/>
      <c r="H39" s="29"/>
      <c r="I39" s="29"/>
      <c r="J39" s="50">
        <v>0</v>
      </c>
      <c r="K39" s="30">
        <f>K40+K47</f>
        <v>5642600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54">
        <v>0</v>
      </c>
      <c r="AD39" s="30">
        <v>0</v>
      </c>
      <c r="AE39" s="75">
        <f>AE40+AE47</f>
        <v>5642600</v>
      </c>
    </row>
    <row r="40" spans="1:31" ht="51" outlineLevel="2">
      <c r="A40" s="31">
        <v>23</v>
      </c>
      <c r="B40" s="32" t="s">
        <v>21</v>
      </c>
      <c r="C40" s="33" t="s">
        <v>20</v>
      </c>
      <c r="D40" s="33" t="s">
        <v>22</v>
      </c>
      <c r="E40" s="33" t="s">
        <v>1</v>
      </c>
      <c r="F40" s="34"/>
      <c r="G40" s="34"/>
      <c r="H40" s="34"/>
      <c r="I40" s="34"/>
      <c r="J40" s="51">
        <v>0</v>
      </c>
      <c r="K40" s="35">
        <f>K41+K43</f>
        <v>4137000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55">
        <v>0</v>
      </c>
      <c r="AD40" s="35">
        <v>0</v>
      </c>
      <c r="AE40" s="76">
        <f>AE41+AE43</f>
        <v>4137000</v>
      </c>
    </row>
    <row r="41" spans="1:31" ht="25.5" outlineLevel="4">
      <c r="A41" s="31">
        <v>24</v>
      </c>
      <c r="B41" s="32" t="s">
        <v>23</v>
      </c>
      <c r="C41" s="33" t="s">
        <v>20</v>
      </c>
      <c r="D41" s="33" t="s">
        <v>24</v>
      </c>
      <c r="E41" s="33" t="s">
        <v>1</v>
      </c>
      <c r="F41" s="34"/>
      <c r="G41" s="34"/>
      <c r="H41" s="34"/>
      <c r="I41" s="34"/>
      <c r="J41" s="51">
        <v>0</v>
      </c>
      <c r="K41" s="35">
        <f>K42</f>
        <v>234000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55">
        <v>0</v>
      </c>
      <c r="AD41" s="35">
        <v>0</v>
      </c>
      <c r="AE41" s="76">
        <f>AE42</f>
        <v>234000</v>
      </c>
    </row>
    <row r="42" spans="1:31" ht="25.5" outlineLevel="5">
      <c r="A42" s="31">
        <v>25</v>
      </c>
      <c r="B42" s="32" t="s">
        <v>13</v>
      </c>
      <c r="C42" s="33" t="s">
        <v>20</v>
      </c>
      <c r="D42" s="33" t="s">
        <v>24</v>
      </c>
      <c r="E42" s="33" t="s">
        <v>14</v>
      </c>
      <c r="F42" s="34"/>
      <c r="G42" s="34"/>
      <c r="H42" s="34"/>
      <c r="I42" s="34"/>
      <c r="J42" s="51">
        <v>0</v>
      </c>
      <c r="K42" s="35">
        <f>434000-200000</f>
        <v>234000</v>
      </c>
      <c r="L42" s="35">
        <f aca="true" t="shared" si="3" ref="L42:AE42">434000-200000</f>
        <v>234000</v>
      </c>
      <c r="M42" s="35">
        <f t="shared" si="3"/>
        <v>234000</v>
      </c>
      <c r="N42" s="35">
        <f t="shared" si="3"/>
        <v>234000</v>
      </c>
      <c r="O42" s="35">
        <f t="shared" si="3"/>
        <v>234000</v>
      </c>
      <c r="P42" s="35">
        <f t="shared" si="3"/>
        <v>234000</v>
      </c>
      <c r="Q42" s="35">
        <f t="shared" si="3"/>
        <v>234000</v>
      </c>
      <c r="R42" s="35">
        <f t="shared" si="3"/>
        <v>234000</v>
      </c>
      <c r="S42" s="35">
        <f t="shared" si="3"/>
        <v>234000</v>
      </c>
      <c r="T42" s="35">
        <f t="shared" si="3"/>
        <v>234000</v>
      </c>
      <c r="U42" s="35">
        <f t="shared" si="3"/>
        <v>234000</v>
      </c>
      <c r="V42" s="35">
        <f t="shared" si="3"/>
        <v>234000</v>
      </c>
      <c r="W42" s="35">
        <f t="shared" si="3"/>
        <v>234000</v>
      </c>
      <c r="X42" s="35">
        <f t="shared" si="3"/>
        <v>234000</v>
      </c>
      <c r="Y42" s="35">
        <f t="shared" si="3"/>
        <v>234000</v>
      </c>
      <c r="Z42" s="35">
        <f t="shared" si="3"/>
        <v>234000</v>
      </c>
      <c r="AA42" s="35">
        <f t="shared" si="3"/>
        <v>234000</v>
      </c>
      <c r="AB42" s="35">
        <f t="shared" si="3"/>
        <v>234000</v>
      </c>
      <c r="AC42" s="35">
        <f t="shared" si="3"/>
        <v>234000</v>
      </c>
      <c r="AD42" s="35">
        <f t="shared" si="3"/>
        <v>234000</v>
      </c>
      <c r="AE42" s="35">
        <f t="shared" si="3"/>
        <v>234000</v>
      </c>
    </row>
    <row r="43" spans="1:31" ht="25.5" outlineLevel="4">
      <c r="A43" s="31">
        <v>26</v>
      </c>
      <c r="B43" s="32" t="s">
        <v>11</v>
      </c>
      <c r="C43" s="33" t="s">
        <v>20</v>
      </c>
      <c r="D43" s="33" t="s">
        <v>25</v>
      </c>
      <c r="E43" s="33" t="s">
        <v>1</v>
      </c>
      <c r="F43" s="34"/>
      <c r="G43" s="34"/>
      <c r="H43" s="34"/>
      <c r="I43" s="34"/>
      <c r="J43" s="51">
        <v>0</v>
      </c>
      <c r="K43" s="35">
        <f>K44+K45+K46</f>
        <v>3903000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55">
        <v>0</v>
      </c>
      <c r="AD43" s="35">
        <v>0</v>
      </c>
      <c r="AE43" s="76">
        <f>AE44+AE45+AE46</f>
        <v>3903000</v>
      </c>
    </row>
    <row r="44" spans="1:31" ht="25.5" outlineLevel="5">
      <c r="A44" s="31">
        <v>27</v>
      </c>
      <c r="B44" s="32" t="s">
        <v>6</v>
      </c>
      <c r="C44" s="33" t="s">
        <v>20</v>
      </c>
      <c r="D44" s="33" t="s">
        <v>25</v>
      </c>
      <c r="E44" s="33" t="s">
        <v>7</v>
      </c>
      <c r="F44" s="34"/>
      <c r="G44" s="34"/>
      <c r="H44" s="34"/>
      <c r="I44" s="34"/>
      <c r="J44" s="51">
        <v>0</v>
      </c>
      <c r="K44" s="35">
        <v>3290657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5">
        <v>0</v>
      </c>
      <c r="AD44" s="35">
        <v>0</v>
      </c>
      <c r="AE44" s="76">
        <v>3290657</v>
      </c>
    </row>
    <row r="45" spans="1:31" ht="25.5" outlineLevel="5">
      <c r="A45" s="31">
        <v>28</v>
      </c>
      <c r="B45" s="32" t="s">
        <v>13</v>
      </c>
      <c r="C45" s="33" t="s">
        <v>20</v>
      </c>
      <c r="D45" s="33" t="s">
        <v>25</v>
      </c>
      <c r="E45" s="33" t="s">
        <v>14</v>
      </c>
      <c r="F45" s="34"/>
      <c r="G45" s="34"/>
      <c r="H45" s="34"/>
      <c r="I45" s="34"/>
      <c r="J45" s="51">
        <v>0</v>
      </c>
      <c r="K45" s="35">
        <v>610843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55">
        <v>0</v>
      </c>
      <c r="AD45" s="35">
        <v>0</v>
      </c>
      <c r="AE45" s="76">
        <v>610843</v>
      </c>
    </row>
    <row r="46" spans="1:31" ht="15" outlineLevel="5">
      <c r="A46" s="31">
        <v>29</v>
      </c>
      <c r="B46" s="32" t="s">
        <v>15</v>
      </c>
      <c r="C46" s="33" t="s">
        <v>20</v>
      </c>
      <c r="D46" s="33" t="s">
        <v>25</v>
      </c>
      <c r="E46" s="33" t="s">
        <v>16</v>
      </c>
      <c r="F46" s="34"/>
      <c r="G46" s="34"/>
      <c r="H46" s="34"/>
      <c r="I46" s="34"/>
      <c r="J46" s="51">
        <v>0</v>
      </c>
      <c r="K46" s="35">
        <v>1500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55">
        <v>0</v>
      </c>
      <c r="AD46" s="35">
        <v>0</v>
      </c>
      <c r="AE46" s="76">
        <v>1500</v>
      </c>
    </row>
    <row r="47" spans="1:31" ht="15" outlineLevel="2">
      <c r="A47" s="31">
        <v>30</v>
      </c>
      <c r="B47" s="32" t="s">
        <v>9</v>
      </c>
      <c r="C47" s="33" t="s">
        <v>20</v>
      </c>
      <c r="D47" s="33" t="s">
        <v>10</v>
      </c>
      <c r="E47" s="33" t="s">
        <v>1</v>
      </c>
      <c r="F47" s="34"/>
      <c r="G47" s="34"/>
      <c r="H47" s="34"/>
      <c r="I47" s="34"/>
      <c r="J47" s="51">
        <v>0</v>
      </c>
      <c r="K47" s="35">
        <f>K48+K52</f>
        <v>1505600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55">
        <v>0</v>
      </c>
      <c r="AD47" s="35">
        <v>0</v>
      </c>
      <c r="AE47" s="76">
        <f>AE48+AE52</f>
        <v>1505600</v>
      </c>
    </row>
    <row r="48" spans="1:31" ht="25.5" outlineLevel="4">
      <c r="A48" s="31">
        <v>31</v>
      </c>
      <c r="B48" s="32" t="s">
        <v>11</v>
      </c>
      <c r="C48" s="33" t="s">
        <v>20</v>
      </c>
      <c r="D48" s="33" t="s">
        <v>26</v>
      </c>
      <c r="E48" s="33" t="s">
        <v>1</v>
      </c>
      <c r="F48" s="34"/>
      <c r="G48" s="34"/>
      <c r="H48" s="34"/>
      <c r="I48" s="34"/>
      <c r="J48" s="51">
        <v>0</v>
      </c>
      <c r="K48" s="35">
        <f>K49+K50+K51</f>
        <v>839618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55">
        <v>0</v>
      </c>
      <c r="AD48" s="35">
        <v>0</v>
      </c>
      <c r="AE48" s="76">
        <f>AE49+AE50+AE51</f>
        <v>839618</v>
      </c>
    </row>
    <row r="49" spans="1:31" ht="25.5" outlineLevel="5">
      <c r="A49" s="31">
        <v>32</v>
      </c>
      <c r="B49" s="32" t="s">
        <v>6</v>
      </c>
      <c r="C49" s="33" t="s">
        <v>20</v>
      </c>
      <c r="D49" s="33" t="s">
        <v>26</v>
      </c>
      <c r="E49" s="33" t="s">
        <v>7</v>
      </c>
      <c r="F49" s="34"/>
      <c r="G49" s="34"/>
      <c r="H49" s="34"/>
      <c r="I49" s="34"/>
      <c r="J49" s="51">
        <v>0</v>
      </c>
      <c r="K49" s="35">
        <v>543408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55">
        <v>0</v>
      </c>
      <c r="AD49" s="35">
        <v>0</v>
      </c>
      <c r="AE49" s="76">
        <v>543408</v>
      </c>
    </row>
    <row r="50" spans="1:31" ht="25.5" outlineLevel="5">
      <c r="A50" s="31">
        <v>33</v>
      </c>
      <c r="B50" s="32" t="s">
        <v>13</v>
      </c>
      <c r="C50" s="33" t="s">
        <v>20</v>
      </c>
      <c r="D50" s="33" t="s">
        <v>26</v>
      </c>
      <c r="E50" s="33" t="s">
        <v>14</v>
      </c>
      <c r="F50" s="34"/>
      <c r="G50" s="34"/>
      <c r="H50" s="34"/>
      <c r="I50" s="34"/>
      <c r="J50" s="51">
        <v>0</v>
      </c>
      <c r="K50" s="35">
        <v>295610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55">
        <v>0</v>
      </c>
      <c r="AD50" s="35">
        <v>0</v>
      </c>
      <c r="AE50" s="76">
        <v>295610</v>
      </c>
    </row>
    <row r="51" spans="1:31" ht="15" outlineLevel="5">
      <c r="A51" s="31">
        <v>34</v>
      </c>
      <c r="B51" s="32" t="s">
        <v>15</v>
      </c>
      <c r="C51" s="33" t="s">
        <v>20</v>
      </c>
      <c r="D51" s="33" t="s">
        <v>26</v>
      </c>
      <c r="E51" s="33" t="s">
        <v>16</v>
      </c>
      <c r="F51" s="34"/>
      <c r="G51" s="34"/>
      <c r="H51" s="34"/>
      <c r="I51" s="34"/>
      <c r="J51" s="51">
        <v>0</v>
      </c>
      <c r="K51" s="35">
        <v>600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55">
        <v>0</v>
      </c>
      <c r="AD51" s="35">
        <v>0</v>
      </c>
      <c r="AE51" s="76">
        <v>600</v>
      </c>
    </row>
    <row r="52" spans="1:31" ht="25.5" outlineLevel="4">
      <c r="A52" s="31">
        <v>35</v>
      </c>
      <c r="B52" s="32" t="s">
        <v>27</v>
      </c>
      <c r="C52" s="33" t="s">
        <v>20</v>
      </c>
      <c r="D52" s="33" t="s">
        <v>28</v>
      </c>
      <c r="E52" s="33" t="s">
        <v>1</v>
      </c>
      <c r="F52" s="34"/>
      <c r="G52" s="34"/>
      <c r="H52" s="34"/>
      <c r="I52" s="34"/>
      <c r="J52" s="51">
        <v>0</v>
      </c>
      <c r="K52" s="35">
        <f>K53</f>
        <v>665982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55">
        <v>0</v>
      </c>
      <c r="AD52" s="35">
        <v>0</v>
      </c>
      <c r="AE52" s="76">
        <f>AE53</f>
        <v>665982</v>
      </c>
    </row>
    <row r="53" spans="1:31" ht="25.5" outlineLevel="5">
      <c r="A53" s="31">
        <v>36</v>
      </c>
      <c r="B53" s="32" t="s">
        <v>6</v>
      </c>
      <c r="C53" s="33" t="s">
        <v>20</v>
      </c>
      <c r="D53" s="33" t="s">
        <v>28</v>
      </c>
      <c r="E53" s="33" t="s">
        <v>7</v>
      </c>
      <c r="F53" s="34"/>
      <c r="G53" s="34"/>
      <c r="H53" s="34"/>
      <c r="I53" s="34"/>
      <c r="J53" s="51">
        <v>0</v>
      </c>
      <c r="K53" s="35">
        <v>665982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55">
        <v>0</v>
      </c>
      <c r="AD53" s="35">
        <v>0</v>
      </c>
      <c r="AE53" s="76">
        <v>665982</v>
      </c>
    </row>
    <row r="54" spans="1:31" s="6" customFormat="1" ht="14.25" outlineLevel="1">
      <c r="A54" s="31">
        <v>37</v>
      </c>
      <c r="B54" s="36" t="s">
        <v>299</v>
      </c>
      <c r="C54" s="28" t="s">
        <v>29</v>
      </c>
      <c r="D54" s="28" t="s">
        <v>3</v>
      </c>
      <c r="E54" s="28" t="s">
        <v>1</v>
      </c>
      <c r="F54" s="29"/>
      <c r="G54" s="29"/>
      <c r="H54" s="29"/>
      <c r="I54" s="29"/>
      <c r="J54" s="50">
        <v>0</v>
      </c>
      <c r="K54" s="30">
        <f>K55+K61+K64+K70</f>
        <v>10565500</v>
      </c>
      <c r="L54" s="30">
        <f aca="true" t="shared" si="4" ref="L54:AE54">L55+L61+L64+L70</f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>
        <f t="shared" si="4"/>
        <v>0</v>
      </c>
      <c r="Y54" s="30">
        <f t="shared" si="4"/>
        <v>0</v>
      </c>
      <c r="Z54" s="30">
        <f t="shared" si="4"/>
        <v>0</v>
      </c>
      <c r="AA54" s="30">
        <f t="shared" si="4"/>
        <v>0</v>
      </c>
      <c r="AB54" s="30">
        <f t="shared" si="4"/>
        <v>0</v>
      </c>
      <c r="AC54" s="30">
        <f t="shared" si="4"/>
        <v>0</v>
      </c>
      <c r="AD54" s="30">
        <f t="shared" si="4"/>
        <v>0</v>
      </c>
      <c r="AE54" s="30">
        <f t="shared" si="4"/>
        <v>10567500</v>
      </c>
    </row>
    <row r="55" spans="1:31" ht="38.25" outlineLevel="2">
      <c r="A55" s="31">
        <v>38</v>
      </c>
      <c r="B55" s="32" t="s">
        <v>30</v>
      </c>
      <c r="C55" s="33" t="s">
        <v>29</v>
      </c>
      <c r="D55" s="33" t="s">
        <v>31</v>
      </c>
      <c r="E55" s="33" t="s">
        <v>1</v>
      </c>
      <c r="F55" s="34"/>
      <c r="G55" s="34"/>
      <c r="H55" s="34"/>
      <c r="I55" s="34"/>
      <c r="J55" s="51">
        <v>0</v>
      </c>
      <c r="K55" s="35">
        <f>K56+K59</f>
        <v>1976400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55">
        <v>0</v>
      </c>
      <c r="AD55" s="35">
        <v>0</v>
      </c>
      <c r="AE55" s="76">
        <f>AE56+AE59</f>
        <v>1976400</v>
      </c>
    </row>
    <row r="56" spans="1:31" ht="25.5" outlineLevel="4">
      <c r="A56" s="31">
        <v>39</v>
      </c>
      <c r="B56" s="32" t="s">
        <v>32</v>
      </c>
      <c r="C56" s="33" t="s">
        <v>29</v>
      </c>
      <c r="D56" s="33" t="s">
        <v>33</v>
      </c>
      <c r="E56" s="33" t="s">
        <v>1</v>
      </c>
      <c r="F56" s="34"/>
      <c r="G56" s="34"/>
      <c r="H56" s="34"/>
      <c r="I56" s="34"/>
      <c r="J56" s="51">
        <v>0</v>
      </c>
      <c r="K56" s="35">
        <f>K57+K58</f>
        <v>183400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55">
        <v>0</v>
      </c>
      <c r="AD56" s="35">
        <v>0</v>
      </c>
      <c r="AE56" s="76">
        <f>AE57+AE58</f>
        <v>183400</v>
      </c>
    </row>
    <row r="57" spans="1:31" ht="25.5" outlineLevel="5">
      <c r="A57" s="31">
        <v>40</v>
      </c>
      <c r="B57" s="32" t="s">
        <v>6</v>
      </c>
      <c r="C57" s="33" t="s">
        <v>29</v>
      </c>
      <c r="D57" s="33" t="s">
        <v>33</v>
      </c>
      <c r="E57" s="33" t="s">
        <v>7</v>
      </c>
      <c r="F57" s="34"/>
      <c r="G57" s="34"/>
      <c r="H57" s="34"/>
      <c r="I57" s="34"/>
      <c r="J57" s="51">
        <v>0</v>
      </c>
      <c r="K57" s="35">
        <v>98400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55">
        <v>0</v>
      </c>
      <c r="AD57" s="35">
        <v>0</v>
      </c>
      <c r="AE57" s="76">
        <v>98400</v>
      </c>
    </row>
    <row r="58" spans="1:31" ht="25.5" outlineLevel="5">
      <c r="A58" s="31">
        <v>41</v>
      </c>
      <c r="B58" s="32" t="s">
        <v>13</v>
      </c>
      <c r="C58" s="33" t="s">
        <v>29</v>
      </c>
      <c r="D58" s="33" t="s">
        <v>33</v>
      </c>
      <c r="E58" s="33" t="s">
        <v>14</v>
      </c>
      <c r="F58" s="34"/>
      <c r="G58" s="34"/>
      <c r="H58" s="34"/>
      <c r="I58" s="34"/>
      <c r="J58" s="51">
        <v>0</v>
      </c>
      <c r="K58" s="35">
        <v>85000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55">
        <v>0</v>
      </c>
      <c r="AD58" s="35">
        <v>0</v>
      </c>
      <c r="AE58" s="76">
        <v>85000</v>
      </c>
    </row>
    <row r="59" spans="1:31" ht="38.25" outlineLevel="4">
      <c r="A59" s="31">
        <v>42</v>
      </c>
      <c r="B59" s="32" t="s">
        <v>34</v>
      </c>
      <c r="C59" s="33" t="s">
        <v>29</v>
      </c>
      <c r="D59" s="33" t="s">
        <v>35</v>
      </c>
      <c r="E59" s="33" t="s">
        <v>1</v>
      </c>
      <c r="F59" s="34"/>
      <c r="G59" s="34"/>
      <c r="H59" s="34"/>
      <c r="I59" s="34"/>
      <c r="J59" s="51">
        <v>0</v>
      </c>
      <c r="K59" s="35">
        <f>K60</f>
        <v>1793000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55">
        <v>0</v>
      </c>
      <c r="AD59" s="35">
        <v>0</v>
      </c>
      <c r="AE59" s="76">
        <f>AE60</f>
        <v>1793000</v>
      </c>
    </row>
    <row r="60" spans="1:31" ht="25.5" outlineLevel="5">
      <c r="A60" s="31">
        <v>43</v>
      </c>
      <c r="B60" s="32" t="s">
        <v>36</v>
      </c>
      <c r="C60" s="33" t="s">
        <v>29</v>
      </c>
      <c r="D60" s="33" t="s">
        <v>35</v>
      </c>
      <c r="E60" s="33" t="s">
        <v>37</v>
      </c>
      <c r="F60" s="34"/>
      <c r="G60" s="34"/>
      <c r="H60" s="34"/>
      <c r="I60" s="34"/>
      <c r="J60" s="51">
        <v>0</v>
      </c>
      <c r="K60" s="35">
        <v>1793000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55">
        <v>0</v>
      </c>
      <c r="AD60" s="35">
        <v>0</v>
      </c>
      <c r="AE60" s="76">
        <v>1793000</v>
      </c>
    </row>
    <row r="61" spans="1:31" ht="38.25" outlineLevel="2">
      <c r="A61" s="31">
        <v>44</v>
      </c>
      <c r="B61" s="32" t="s">
        <v>42</v>
      </c>
      <c r="C61" s="33" t="s">
        <v>29</v>
      </c>
      <c r="D61" s="33" t="s">
        <v>43</v>
      </c>
      <c r="E61" s="82" t="s">
        <v>1</v>
      </c>
      <c r="F61" s="34"/>
      <c r="G61" s="34"/>
      <c r="H61" s="34"/>
      <c r="I61" s="34"/>
      <c r="J61" s="51">
        <v>0</v>
      </c>
      <c r="K61" s="35">
        <f>K62</f>
        <v>3000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55">
        <v>0</v>
      </c>
      <c r="AD61" s="35">
        <v>0</v>
      </c>
      <c r="AE61" s="76">
        <f>AE62</f>
        <v>3000</v>
      </c>
    </row>
    <row r="62" spans="1:31" ht="51" outlineLevel="4">
      <c r="A62" s="31">
        <v>45</v>
      </c>
      <c r="B62" s="32" t="s">
        <v>44</v>
      </c>
      <c r="C62" s="33" t="s">
        <v>29</v>
      </c>
      <c r="D62" s="33" t="s">
        <v>45</v>
      </c>
      <c r="E62" s="33" t="s">
        <v>1</v>
      </c>
      <c r="F62" s="34"/>
      <c r="G62" s="34"/>
      <c r="H62" s="34"/>
      <c r="I62" s="34"/>
      <c r="J62" s="51">
        <v>0</v>
      </c>
      <c r="K62" s="35">
        <f>K63</f>
        <v>3000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55">
        <v>0</v>
      </c>
      <c r="AD62" s="35">
        <v>0</v>
      </c>
      <c r="AE62" s="76">
        <f>AE63</f>
        <v>3000</v>
      </c>
    </row>
    <row r="63" spans="1:31" ht="25.5" outlineLevel="5">
      <c r="A63" s="31">
        <v>46</v>
      </c>
      <c r="B63" s="32" t="s">
        <v>13</v>
      </c>
      <c r="C63" s="33" t="s">
        <v>29</v>
      </c>
      <c r="D63" s="33" t="s">
        <v>45</v>
      </c>
      <c r="E63" s="33" t="s">
        <v>14</v>
      </c>
      <c r="F63" s="34"/>
      <c r="G63" s="34"/>
      <c r="H63" s="34"/>
      <c r="I63" s="34"/>
      <c r="J63" s="51">
        <v>0</v>
      </c>
      <c r="K63" s="35">
        <v>3000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55">
        <v>0</v>
      </c>
      <c r="AD63" s="35">
        <v>0</v>
      </c>
      <c r="AE63" s="76">
        <v>3000</v>
      </c>
    </row>
    <row r="64" spans="1:31" ht="51" outlineLevel="2">
      <c r="A64" s="31">
        <v>47</v>
      </c>
      <c r="B64" s="32" t="s">
        <v>49</v>
      </c>
      <c r="C64" s="33" t="s">
        <v>29</v>
      </c>
      <c r="D64" s="33" t="s">
        <v>50</v>
      </c>
      <c r="E64" s="33" t="s">
        <v>1</v>
      </c>
      <c r="F64" s="34"/>
      <c r="G64" s="34"/>
      <c r="H64" s="34"/>
      <c r="I64" s="34"/>
      <c r="J64" s="51">
        <v>0</v>
      </c>
      <c r="K64" s="35">
        <f>K65</f>
        <v>1895000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55">
        <v>0</v>
      </c>
      <c r="AD64" s="35">
        <v>0</v>
      </c>
      <c r="AE64" s="76">
        <f>AE65</f>
        <v>1895000</v>
      </c>
    </row>
    <row r="65" spans="1:31" ht="63.75" outlineLevel="3">
      <c r="A65" s="31">
        <v>48</v>
      </c>
      <c r="B65" s="32" t="s">
        <v>51</v>
      </c>
      <c r="C65" s="33" t="s">
        <v>29</v>
      </c>
      <c r="D65" s="33" t="s">
        <v>52</v>
      </c>
      <c r="E65" s="33" t="s">
        <v>1</v>
      </c>
      <c r="F65" s="34"/>
      <c r="G65" s="34"/>
      <c r="H65" s="34"/>
      <c r="I65" s="34"/>
      <c r="J65" s="51">
        <v>0</v>
      </c>
      <c r="K65" s="35">
        <f>K66</f>
        <v>1895000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55">
        <v>0</v>
      </c>
      <c r="AD65" s="35">
        <v>0</v>
      </c>
      <c r="AE65" s="76">
        <f>AE66</f>
        <v>1895000</v>
      </c>
    </row>
    <row r="66" spans="1:31" ht="25.5" outlineLevel="4">
      <c r="A66" s="31">
        <v>49</v>
      </c>
      <c r="B66" s="32" t="s">
        <v>11</v>
      </c>
      <c r="C66" s="33" t="s">
        <v>29</v>
      </c>
      <c r="D66" s="33" t="s">
        <v>53</v>
      </c>
      <c r="E66" s="33" t="s">
        <v>1</v>
      </c>
      <c r="F66" s="34"/>
      <c r="G66" s="34"/>
      <c r="H66" s="34"/>
      <c r="I66" s="34"/>
      <c r="J66" s="51">
        <v>0</v>
      </c>
      <c r="K66" s="35">
        <f>K67+K68+K69</f>
        <v>1895000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55">
        <v>0</v>
      </c>
      <c r="AD66" s="35">
        <v>0</v>
      </c>
      <c r="AE66" s="76">
        <f>AE67+AE68+AE69</f>
        <v>1895000</v>
      </c>
    </row>
    <row r="67" spans="1:31" ht="25.5" outlineLevel="5">
      <c r="A67" s="31">
        <v>50</v>
      </c>
      <c r="B67" s="32" t="s">
        <v>6</v>
      </c>
      <c r="C67" s="33" t="s">
        <v>29</v>
      </c>
      <c r="D67" s="33" t="s">
        <v>53</v>
      </c>
      <c r="E67" s="33" t="s">
        <v>7</v>
      </c>
      <c r="F67" s="34"/>
      <c r="G67" s="34"/>
      <c r="H67" s="34"/>
      <c r="I67" s="34"/>
      <c r="J67" s="51">
        <v>0</v>
      </c>
      <c r="K67" s="35">
        <v>1666990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55">
        <v>0</v>
      </c>
      <c r="AD67" s="35">
        <v>0</v>
      </c>
      <c r="AE67" s="76">
        <v>1666990</v>
      </c>
    </row>
    <row r="68" spans="1:31" ht="25.5" outlineLevel="5">
      <c r="A68" s="31">
        <v>51</v>
      </c>
      <c r="B68" s="32" t="s">
        <v>13</v>
      </c>
      <c r="C68" s="33" t="s">
        <v>29</v>
      </c>
      <c r="D68" s="33" t="s">
        <v>53</v>
      </c>
      <c r="E68" s="33" t="s">
        <v>14</v>
      </c>
      <c r="F68" s="34"/>
      <c r="G68" s="34"/>
      <c r="H68" s="34"/>
      <c r="I68" s="34"/>
      <c r="J68" s="51">
        <v>0</v>
      </c>
      <c r="K68" s="35">
        <v>226010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55">
        <v>0</v>
      </c>
      <c r="AD68" s="35">
        <v>0</v>
      </c>
      <c r="AE68" s="76">
        <v>226010</v>
      </c>
    </row>
    <row r="69" spans="1:31" ht="15" outlineLevel="5">
      <c r="A69" s="31">
        <v>52</v>
      </c>
      <c r="B69" s="32" t="s">
        <v>15</v>
      </c>
      <c r="C69" s="33" t="s">
        <v>29</v>
      </c>
      <c r="D69" s="33" t="s">
        <v>53</v>
      </c>
      <c r="E69" s="33" t="s">
        <v>16</v>
      </c>
      <c r="F69" s="34"/>
      <c r="G69" s="34"/>
      <c r="H69" s="34"/>
      <c r="I69" s="34"/>
      <c r="J69" s="51">
        <v>0</v>
      </c>
      <c r="K69" s="35">
        <v>2000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55">
        <v>0</v>
      </c>
      <c r="AD69" s="35">
        <v>0</v>
      </c>
      <c r="AE69" s="76">
        <v>2000</v>
      </c>
    </row>
    <row r="70" spans="1:31" ht="15" outlineLevel="2">
      <c r="A70" s="31">
        <v>53</v>
      </c>
      <c r="B70" s="32" t="s">
        <v>9</v>
      </c>
      <c r="C70" s="33" t="s">
        <v>29</v>
      </c>
      <c r="D70" s="33" t="s">
        <v>10</v>
      </c>
      <c r="E70" s="33" t="s">
        <v>1</v>
      </c>
      <c r="F70" s="34"/>
      <c r="G70" s="34"/>
      <c r="H70" s="34"/>
      <c r="I70" s="34"/>
      <c r="J70" s="51">
        <v>0</v>
      </c>
      <c r="K70" s="35">
        <f>K71+K74+K76+K79+K81+K83+K85+K87</f>
        <v>6691100</v>
      </c>
      <c r="L70" s="35">
        <f aca="true" t="shared" si="5" ref="L70:AE70">L71+L74+L76+L79+L81+L83+L85+L87</f>
        <v>0</v>
      </c>
      <c r="M70" s="35">
        <f t="shared" si="5"/>
        <v>0</v>
      </c>
      <c r="N70" s="35">
        <f t="shared" si="5"/>
        <v>0</v>
      </c>
      <c r="O70" s="35">
        <f t="shared" si="5"/>
        <v>0</v>
      </c>
      <c r="P70" s="35">
        <f t="shared" si="5"/>
        <v>0</v>
      </c>
      <c r="Q70" s="35">
        <f t="shared" si="5"/>
        <v>0</v>
      </c>
      <c r="R70" s="35">
        <f t="shared" si="5"/>
        <v>0</v>
      </c>
      <c r="S70" s="35">
        <f t="shared" si="5"/>
        <v>0</v>
      </c>
      <c r="T70" s="35">
        <f t="shared" si="5"/>
        <v>0</v>
      </c>
      <c r="U70" s="35">
        <f t="shared" si="5"/>
        <v>0</v>
      </c>
      <c r="V70" s="35">
        <f t="shared" si="5"/>
        <v>0</v>
      </c>
      <c r="W70" s="35">
        <f t="shared" si="5"/>
        <v>0</v>
      </c>
      <c r="X70" s="35">
        <f t="shared" si="5"/>
        <v>0</v>
      </c>
      <c r="Y70" s="35">
        <f t="shared" si="5"/>
        <v>0</v>
      </c>
      <c r="Z70" s="35">
        <f t="shared" si="5"/>
        <v>0</v>
      </c>
      <c r="AA70" s="35">
        <f t="shared" si="5"/>
        <v>0</v>
      </c>
      <c r="AB70" s="35">
        <f t="shared" si="5"/>
        <v>0</v>
      </c>
      <c r="AC70" s="35">
        <f t="shared" si="5"/>
        <v>0</v>
      </c>
      <c r="AD70" s="35">
        <f t="shared" si="5"/>
        <v>0</v>
      </c>
      <c r="AE70" s="35">
        <f t="shared" si="5"/>
        <v>6693100</v>
      </c>
    </row>
    <row r="71" spans="1:31" ht="25.5" outlineLevel="4">
      <c r="A71" s="31">
        <v>54</v>
      </c>
      <c r="B71" s="32" t="s">
        <v>48</v>
      </c>
      <c r="C71" s="33" t="s">
        <v>29</v>
      </c>
      <c r="D71" s="33" t="s">
        <v>54</v>
      </c>
      <c r="E71" s="33" t="s">
        <v>1</v>
      </c>
      <c r="F71" s="34"/>
      <c r="G71" s="34"/>
      <c r="H71" s="34"/>
      <c r="I71" s="34"/>
      <c r="J71" s="51">
        <v>0</v>
      </c>
      <c r="K71" s="35">
        <f>K72+K73</f>
        <v>4233600</v>
      </c>
      <c r="L71" s="35">
        <f aca="true" t="shared" si="6" ref="L71:AE71">L72+L73</f>
        <v>0</v>
      </c>
      <c r="M71" s="35">
        <f t="shared" si="6"/>
        <v>0</v>
      </c>
      <c r="N71" s="35">
        <f t="shared" si="6"/>
        <v>0</v>
      </c>
      <c r="O71" s="35">
        <f t="shared" si="6"/>
        <v>0</v>
      </c>
      <c r="P71" s="35">
        <f t="shared" si="6"/>
        <v>0</v>
      </c>
      <c r="Q71" s="35">
        <f t="shared" si="6"/>
        <v>0</v>
      </c>
      <c r="R71" s="35">
        <f t="shared" si="6"/>
        <v>0</v>
      </c>
      <c r="S71" s="35">
        <f t="shared" si="6"/>
        <v>0</v>
      </c>
      <c r="T71" s="35">
        <f t="shared" si="6"/>
        <v>0</v>
      </c>
      <c r="U71" s="35">
        <f t="shared" si="6"/>
        <v>0</v>
      </c>
      <c r="V71" s="35">
        <f t="shared" si="6"/>
        <v>0</v>
      </c>
      <c r="W71" s="35">
        <f t="shared" si="6"/>
        <v>0</v>
      </c>
      <c r="X71" s="35">
        <f t="shared" si="6"/>
        <v>0</v>
      </c>
      <c r="Y71" s="35">
        <f t="shared" si="6"/>
        <v>0</v>
      </c>
      <c r="Z71" s="35">
        <f t="shared" si="6"/>
        <v>0</v>
      </c>
      <c r="AA71" s="35">
        <f t="shared" si="6"/>
        <v>0</v>
      </c>
      <c r="AB71" s="35">
        <f t="shared" si="6"/>
        <v>0</v>
      </c>
      <c r="AC71" s="35">
        <f t="shared" si="6"/>
        <v>0</v>
      </c>
      <c r="AD71" s="35">
        <f t="shared" si="6"/>
        <v>0</v>
      </c>
      <c r="AE71" s="35">
        <f t="shared" si="6"/>
        <v>4233600</v>
      </c>
    </row>
    <row r="72" spans="1:31" ht="25.5" outlineLevel="5">
      <c r="A72" s="31">
        <v>55</v>
      </c>
      <c r="B72" s="32" t="s">
        <v>13</v>
      </c>
      <c r="C72" s="33" t="s">
        <v>29</v>
      </c>
      <c r="D72" s="33" t="s">
        <v>54</v>
      </c>
      <c r="E72" s="33" t="s">
        <v>14</v>
      </c>
      <c r="F72" s="34"/>
      <c r="G72" s="34"/>
      <c r="H72" s="34"/>
      <c r="I72" s="34"/>
      <c r="J72" s="51">
        <v>0</v>
      </c>
      <c r="K72" s="35">
        <f>1464600-500000+2189000+1000000</f>
        <v>4153600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55">
        <v>0</v>
      </c>
      <c r="AD72" s="35">
        <v>0</v>
      </c>
      <c r="AE72" s="76">
        <f>1464600-500000+2189000+1000000</f>
        <v>4153600</v>
      </c>
    </row>
    <row r="73" spans="1:31" ht="15" outlineLevel="5">
      <c r="A73" s="31">
        <v>56</v>
      </c>
      <c r="B73" s="32" t="s">
        <v>15</v>
      </c>
      <c r="C73" s="33" t="s">
        <v>29</v>
      </c>
      <c r="D73" s="33">
        <v>7000410000</v>
      </c>
      <c r="E73" s="33" t="s">
        <v>16</v>
      </c>
      <c r="F73" s="34"/>
      <c r="G73" s="34"/>
      <c r="H73" s="34"/>
      <c r="I73" s="34"/>
      <c r="J73" s="51"/>
      <c r="K73" s="35">
        <v>80000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55"/>
      <c r="AD73" s="35"/>
      <c r="AE73" s="76">
        <v>80000</v>
      </c>
    </row>
    <row r="74" spans="1:31" ht="38.25" outlineLevel="4">
      <c r="A74" s="31">
        <v>57</v>
      </c>
      <c r="B74" s="32" t="s">
        <v>55</v>
      </c>
      <c r="C74" s="33" t="s">
        <v>29</v>
      </c>
      <c r="D74" s="33" t="s">
        <v>56</v>
      </c>
      <c r="E74" s="33" t="s">
        <v>1</v>
      </c>
      <c r="F74" s="34"/>
      <c r="G74" s="34"/>
      <c r="H74" s="34"/>
      <c r="I74" s="34"/>
      <c r="J74" s="51">
        <v>0</v>
      </c>
      <c r="K74" s="35">
        <f>K75</f>
        <v>2000000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55">
        <v>0</v>
      </c>
      <c r="AD74" s="35">
        <v>0</v>
      </c>
      <c r="AE74" s="76">
        <f>AE75</f>
        <v>2000000</v>
      </c>
    </row>
    <row r="75" spans="1:31" ht="25.5" outlineLevel="5">
      <c r="A75" s="31">
        <v>58</v>
      </c>
      <c r="B75" s="32" t="s">
        <v>13</v>
      </c>
      <c r="C75" s="33" t="s">
        <v>29</v>
      </c>
      <c r="D75" s="33" t="s">
        <v>56</v>
      </c>
      <c r="E75" s="33" t="s">
        <v>14</v>
      </c>
      <c r="F75" s="34"/>
      <c r="G75" s="34"/>
      <c r="H75" s="34"/>
      <c r="I75" s="34"/>
      <c r="J75" s="51">
        <v>0</v>
      </c>
      <c r="K75" s="35">
        <v>2000000</v>
      </c>
      <c r="L75" s="35">
        <v>2000000</v>
      </c>
      <c r="M75" s="35">
        <v>2000000</v>
      </c>
      <c r="N75" s="35">
        <v>2000000</v>
      </c>
      <c r="O75" s="35">
        <v>2000000</v>
      </c>
      <c r="P75" s="35">
        <v>2000000</v>
      </c>
      <c r="Q75" s="35">
        <v>2000000</v>
      </c>
      <c r="R75" s="35">
        <v>2000000</v>
      </c>
      <c r="S75" s="35">
        <v>2000000</v>
      </c>
      <c r="T75" s="35">
        <v>2000000</v>
      </c>
      <c r="U75" s="35">
        <v>2000000</v>
      </c>
      <c r="V75" s="35">
        <v>2000000</v>
      </c>
      <c r="W75" s="35">
        <v>2000000</v>
      </c>
      <c r="X75" s="35">
        <v>2000000</v>
      </c>
      <c r="Y75" s="35">
        <v>2000000</v>
      </c>
      <c r="Z75" s="35">
        <v>2000000</v>
      </c>
      <c r="AA75" s="35">
        <v>2000000</v>
      </c>
      <c r="AB75" s="35">
        <v>2000000</v>
      </c>
      <c r="AC75" s="35">
        <v>2000000</v>
      </c>
      <c r="AD75" s="35">
        <v>2000000</v>
      </c>
      <c r="AE75" s="35">
        <v>2000000</v>
      </c>
    </row>
    <row r="76" spans="1:31" ht="38.25" outlineLevel="5">
      <c r="A76" s="31">
        <v>59</v>
      </c>
      <c r="B76" s="32" t="s">
        <v>38</v>
      </c>
      <c r="C76" s="33" t="s">
        <v>29</v>
      </c>
      <c r="D76" s="33">
        <v>7000811000</v>
      </c>
      <c r="E76" s="33" t="s">
        <v>1</v>
      </c>
      <c r="F76" s="34"/>
      <c r="G76" s="34"/>
      <c r="H76" s="34"/>
      <c r="I76" s="34"/>
      <c r="J76" s="51">
        <v>0</v>
      </c>
      <c r="K76" s="35">
        <f>K77+K78</f>
        <v>238000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55">
        <v>0</v>
      </c>
      <c r="AD76" s="35">
        <v>0</v>
      </c>
      <c r="AE76" s="76">
        <f>AE77+AE78</f>
        <v>238000</v>
      </c>
    </row>
    <row r="77" spans="1:31" ht="25.5" outlineLevel="5">
      <c r="A77" s="31">
        <v>60</v>
      </c>
      <c r="B77" s="32" t="s">
        <v>6</v>
      </c>
      <c r="C77" s="33" t="s">
        <v>29</v>
      </c>
      <c r="D77" s="33">
        <v>7000811000</v>
      </c>
      <c r="E77" s="33" t="s">
        <v>7</v>
      </c>
      <c r="F77" s="34"/>
      <c r="G77" s="34"/>
      <c r="H77" s="34"/>
      <c r="I77" s="34"/>
      <c r="J77" s="51">
        <v>0</v>
      </c>
      <c r="K77" s="35">
        <v>12000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55">
        <v>0</v>
      </c>
      <c r="AD77" s="35">
        <v>0</v>
      </c>
      <c r="AE77" s="76">
        <v>12000</v>
      </c>
    </row>
    <row r="78" spans="1:31" ht="25.5" outlineLevel="5">
      <c r="A78" s="31">
        <v>61</v>
      </c>
      <c r="B78" s="32" t="s">
        <v>13</v>
      </c>
      <c r="C78" s="33" t="s">
        <v>29</v>
      </c>
      <c r="D78" s="33">
        <v>7000811000</v>
      </c>
      <c r="E78" s="33" t="s">
        <v>14</v>
      </c>
      <c r="F78" s="34"/>
      <c r="G78" s="34"/>
      <c r="H78" s="34"/>
      <c r="I78" s="34"/>
      <c r="J78" s="51">
        <v>0</v>
      </c>
      <c r="K78" s="35">
        <v>226000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55">
        <v>0</v>
      </c>
      <c r="AD78" s="35">
        <v>0</v>
      </c>
      <c r="AE78" s="76">
        <v>226000</v>
      </c>
    </row>
    <row r="79" spans="1:31" ht="65.25" customHeight="1" outlineLevel="5">
      <c r="A79" s="31">
        <v>62</v>
      </c>
      <c r="B79" s="32" t="s">
        <v>39</v>
      </c>
      <c r="C79" s="33" t="s">
        <v>29</v>
      </c>
      <c r="D79" s="33">
        <v>7000846100</v>
      </c>
      <c r="E79" s="33" t="s">
        <v>1</v>
      </c>
      <c r="F79" s="34"/>
      <c r="G79" s="34"/>
      <c r="H79" s="34"/>
      <c r="I79" s="34"/>
      <c r="J79" s="51">
        <v>0</v>
      </c>
      <c r="K79" s="35">
        <f>K80</f>
        <v>38000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55">
        <v>0</v>
      </c>
      <c r="AD79" s="35">
        <v>0</v>
      </c>
      <c r="AE79" s="76">
        <f>AE80</f>
        <v>40000</v>
      </c>
    </row>
    <row r="80" spans="1:31" ht="25.5" outlineLevel="5">
      <c r="A80" s="31">
        <v>63</v>
      </c>
      <c r="B80" s="32" t="s">
        <v>13</v>
      </c>
      <c r="C80" s="33" t="s">
        <v>29</v>
      </c>
      <c r="D80" s="33">
        <v>7000846100</v>
      </c>
      <c r="E80" s="33" t="s">
        <v>14</v>
      </c>
      <c r="F80" s="34"/>
      <c r="G80" s="34"/>
      <c r="H80" s="34"/>
      <c r="I80" s="34"/>
      <c r="J80" s="51">
        <v>0</v>
      </c>
      <c r="K80" s="35">
        <v>38000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55">
        <v>0</v>
      </c>
      <c r="AD80" s="35">
        <v>0</v>
      </c>
      <c r="AE80" s="76">
        <v>40000</v>
      </c>
    </row>
    <row r="81" spans="1:31" ht="51" outlineLevel="5">
      <c r="A81" s="31">
        <v>64</v>
      </c>
      <c r="B81" s="32" t="s">
        <v>46</v>
      </c>
      <c r="C81" s="33" t="s">
        <v>29</v>
      </c>
      <c r="D81" s="33">
        <v>7000910000</v>
      </c>
      <c r="E81" s="33" t="s">
        <v>1</v>
      </c>
      <c r="F81" s="34"/>
      <c r="G81" s="34"/>
      <c r="H81" s="34"/>
      <c r="I81" s="34"/>
      <c r="J81" s="51">
        <v>0</v>
      </c>
      <c r="K81" s="35">
        <f>K82</f>
        <v>25000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55">
        <v>0</v>
      </c>
      <c r="AD81" s="35">
        <v>0</v>
      </c>
      <c r="AE81" s="76">
        <f>AE82</f>
        <v>25000</v>
      </c>
    </row>
    <row r="82" spans="1:31" ht="25.5" outlineLevel="5">
      <c r="A82" s="31">
        <v>65</v>
      </c>
      <c r="B82" s="32" t="s">
        <v>13</v>
      </c>
      <c r="C82" s="33" t="s">
        <v>29</v>
      </c>
      <c r="D82" s="33">
        <v>7000910000</v>
      </c>
      <c r="E82" s="33" t="s">
        <v>14</v>
      </c>
      <c r="F82" s="34"/>
      <c r="G82" s="34"/>
      <c r="H82" s="34"/>
      <c r="I82" s="34"/>
      <c r="J82" s="51">
        <v>0</v>
      </c>
      <c r="K82" s="35">
        <v>25000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55">
        <v>0</v>
      </c>
      <c r="AD82" s="35">
        <v>0</v>
      </c>
      <c r="AE82" s="76">
        <v>25000</v>
      </c>
    </row>
    <row r="83" spans="1:31" ht="25.5" outlineLevel="5">
      <c r="A83" s="31">
        <v>66</v>
      </c>
      <c r="B83" s="32" t="s">
        <v>47</v>
      </c>
      <c r="C83" s="33" t="s">
        <v>29</v>
      </c>
      <c r="D83" s="33">
        <v>7001010000</v>
      </c>
      <c r="E83" s="33" t="s">
        <v>1</v>
      </c>
      <c r="F83" s="34"/>
      <c r="G83" s="34"/>
      <c r="H83" s="34"/>
      <c r="I83" s="34"/>
      <c r="J83" s="51">
        <v>0</v>
      </c>
      <c r="K83" s="35">
        <f>K84</f>
        <v>50000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55">
        <v>0</v>
      </c>
      <c r="AD83" s="35">
        <v>0</v>
      </c>
      <c r="AE83" s="76">
        <f>AE84</f>
        <v>50000</v>
      </c>
    </row>
    <row r="84" spans="1:31" ht="25.5" outlineLevel="5">
      <c r="A84" s="31">
        <v>67</v>
      </c>
      <c r="B84" s="32" t="s">
        <v>13</v>
      </c>
      <c r="C84" s="33" t="s">
        <v>29</v>
      </c>
      <c r="D84" s="33">
        <v>7001010000</v>
      </c>
      <c r="E84" s="33" t="s">
        <v>14</v>
      </c>
      <c r="F84" s="34"/>
      <c r="G84" s="34"/>
      <c r="H84" s="34"/>
      <c r="I84" s="34"/>
      <c r="J84" s="51">
        <v>0</v>
      </c>
      <c r="K84" s="35">
        <v>50000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55">
        <v>0</v>
      </c>
      <c r="AD84" s="35">
        <v>0</v>
      </c>
      <c r="AE84" s="76">
        <v>50000</v>
      </c>
    </row>
    <row r="85" spans="1:31" ht="63.75" customHeight="1" outlineLevel="5">
      <c r="A85" s="31">
        <v>68</v>
      </c>
      <c r="B85" s="32" t="s">
        <v>40</v>
      </c>
      <c r="C85" s="33" t="s">
        <v>29</v>
      </c>
      <c r="D85" s="33">
        <v>7003341100</v>
      </c>
      <c r="E85" s="33" t="s">
        <v>1</v>
      </c>
      <c r="F85" s="34"/>
      <c r="G85" s="34"/>
      <c r="H85" s="34"/>
      <c r="I85" s="34"/>
      <c r="J85" s="51">
        <v>0</v>
      </c>
      <c r="K85" s="35">
        <f>K86</f>
        <v>100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55">
        <v>0</v>
      </c>
      <c r="AD85" s="35">
        <v>0</v>
      </c>
      <c r="AE85" s="76">
        <f>AE86</f>
        <v>100</v>
      </c>
    </row>
    <row r="86" spans="1:31" ht="25.5" outlineLevel="5">
      <c r="A86" s="31">
        <v>69</v>
      </c>
      <c r="B86" s="32" t="s">
        <v>13</v>
      </c>
      <c r="C86" s="33" t="s">
        <v>29</v>
      </c>
      <c r="D86" s="33">
        <v>7003341100</v>
      </c>
      <c r="E86" s="33" t="s">
        <v>14</v>
      </c>
      <c r="F86" s="34"/>
      <c r="G86" s="34"/>
      <c r="H86" s="34"/>
      <c r="I86" s="34"/>
      <c r="J86" s="51">
        <v>0</v>
      </c>
      <c r="K86" s="35">
        <v>100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55">
        <v>0</v>
      </c>
      <c r="AD86" s="35">
        <v>0</v>
      </c>
      <c r="AE86" s="76">
        <v>100</v>
      </c>
    </row>
    <row r="87" spans="1:31" ht="39" customHeight="1" outlineLevel="5">
      <c r="A87" s="31">
        <v>70</v>
      </c>
      <c r="B87" s="83" t="s">
        <v>41</v>
      </c>
      <c r="C87" s="82" t="s">
        <v>29</v>
      </c>
      <c r="D87" s="82">
        <v>7003441200</v>
      </c>
      <c r="E87" s="82" t="s">
        <v>1</v>
      </c>
      <c r="F87" s="84"/>
      <c r="G87" s="84"/>
      <c r="H87" s="84"/>
      <c r="I87" s="84"/>
      <c r="J87" s="85">
        <v>0</v>
      </c>
      <c r="K87" s="79">
        <f>K88+K89</f>
        <v>106400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80">
        <v>0</v>
      </c>
      <c r="AD87" s="79">
        <v>0</v>
      </c>
      <c r="AE87" s="81">
        <f>AE88+AE89</f>
        <v>106400</v>
      </c>
    </row>
    <row r="88" spans="1:31" ht="25.5" outlineLevel="5">
      <c r="A88" s="31">
        <v>71</v>
      </c>
      <c r="B88" s="32" t="s">
        <v>6</v>
      </c>
      <c r="C88" s="33" t="s">
        <v>29</v>
      </c>
      <c r="D88" s="33">
        <v>7003441200</v>
      </c>
      <c r="E88" s="33" t="s">
        <v>7</v>
      </c>
      <c r="F88" s="34"/>
      <c r="G88" s="34"/>
      <c r="H88" s="34"/>
      <c r="I88" s="34"/>
      <c r="J88" s="51">
        <v>0</v>
      </c>
      <c r="K88" s="35">
        <v>20000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55">
        <v>0</v>
      </c>
      <c r="AD88" s="35">
        <v>0</v>
      </c>
      <c r="AE88" s="76">
        <v>20000</v>
      </c>
    </row>
    <row r="89" spans="1:31" ht="25.5" outlineLevel="5">
      <c r="A89" s="31">
        <v>72</v>
      </c>
      <c r="B89" s="32" t="s">
        <v>13</v>
      </c>
      <c r="C89" s="33" t="s">
        <v>29</v>
      </c>
      <c r="D89" s="33">
        <v>7003441200</v>
      </c>
      <c r="E89" s="33" t="s">
        <v>14</v>
      </c>
      <c r="F89" s="34"/>
      <c r="G89" s="34"/>
      <c r="H89" s="34"/>
      <c r="I89" s="34"/>
      <c r="J89" s="51">
        <v>0</v>
      </c>
      <c r="K89" s="35">
        <v>86400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55">
        <v>0</v>
      </c>
      <c r="AD89" s="35">
        <v>0</v>
      </c>
      <c r="AE89" s="76">
        <v>86400</v>
      </c>
    </row>
    <row r="90" spans="1:31" s="6" customFormat="1" ht="14.25">
      <c r="A90" s="31">
        <v>73</v>
      </c>
      <c r="B90" s="36" t="s">
        <v>300</v>
      </c>
      <c r="C90" s="28" t="s">
        <v>57</v>
      </c>
      <c r="D90" s="28" t="s">
        <v>3</v>
      </c>
      <c r="E90" s="28" t="s">
        <v>1</v>
      </c>
      <c r="F90" s="29"/>
      <c r="G90" s="29"/>
      <c r="H90" s="29"/>
      <c r="I90" s="29"/>
      <c r="J90" s="50">
        <v>0</v>
      </c>
      <c r="K90" s="30">
        <f>K91</f>
        <v>453500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54">
        <v>0</v>
      </c>
      <c r="AD90" s="30">
        <v>0</v>
      </c>
      <c r="AE90" s="75">
        <f>AE91</f>
        <v>470400</v>
      </c>
    </row>
    <row r="91" spans="1:31" s="6" customFormat="1" ht="14.25" outlineLevel="1">
      <c r="A91" s="31">
        <v>74</v>
      </c>
      <c r="B91" s="36" t="s">
        <v>301</v>
      </c>
      <c r="C91" s="28" t="s">
        <v>58</v>
      </c>
      <c r="D91" s="28" t="s">
        <v>3</v>
      </c>
      <c r="E91" s="28" t="s">
        <v>1</v>
      </c>
      <c r="F91" s="29"/>
      <c r="G91" s="29"/>
      <c r="H91" s="29"/>
      <c r="I91" s="29"/>
      <c r="J91" s="50">
        <v>0</v>
      </c>
      <c r="K91" s="30">
        <f>K92</f>
        <v>453500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54">
        <v>0</v>
      </c>
      <c r="AD91" s="30">
        <v>0</v>
      </c>
      <c r="AE91" s="75">
        <f>AE92</f>
        <v>470400</v>
      </c>
    </row>
    <row r="92" spans="1:31" ht="51" outlineLevel="2">
      <c r="A92" s="31">
        <v>75</v>
      </c>
      <c r="B92" s="32" t="s">
        <v>59</v>
      </c>
      <c r="C92" s="33" t="s">
        <v>58</v>
      </c>
      <c r="D92" s="33" t="s">
        <v>60</v>
      </c>
      <c r="E92" s="33" t="s">
        <v>1</v>
      </c>
      <c r="F92" s="34"/>
      <c r="G92" s="34"/>
      <c r="H92" s="34"/>
      <c r="I92" s="34"/>
      <c r="J92" s="51">
        <v>0</v>
      </c>
      <c r="K92" s="35">
        <f>K93</f>
        <v>453500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55">
        <v>0</v>
      </c>
      <c r="AD92" s="35">
        <v>0</v>
      </c>
      <c r="AE92" s="76">
        <f>AE93</f>
        <v>470400</v>
      </c>
    </row>
    <row r="93" spans="1:31" ht="38.25" outlineLevel="3">
      <c r="A93" s="31">
        <v>76</v>
      </c>
      <c r="B93" s="32" t="s">
        <v>61</v>
      </c>
      <c r="C93" s="33" t="s">
        <v>58</v>
      </c>
      <c r="D93" s="33" t="s">
        <v>62</v>
      </c>
      <c r="E93" s="33" t="s">
        <v>1</v>
      </c>
      <c r="F93" s="34"/>
      <c r="G93" s="34"/>
      <c r="H93" s="34"/>
      <c r="I93" s="34"/>
      <c r="J93" s="51">
        <v>0</v>
      </c>
      <c r="K93" s="35">
        <f>K94</f>
        <v>453500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55">
        <v>0</v>
      </c>
      <c r="AD93" s="35">
        <v>0</v>
      </c>
      <c r="AE93" s="76">
        <f>AE94</f>
        <v>470400</v>
      </c>
    </row>
    <row r="94" spans="1:31" ht="25.5" outlineLevel="4">
      <c r="A94" s="31">
        <v>77</v>
      </c>
      <c r="B94" s="32" t="s">
        <v>63</v>
      </c>
      <c r="C94" s="33" t="s">
        <v>58</v>
      </c>
      <c r="D94" s="33" t="s">
        <v>64</v>
      </c>
      <c r="E94" s="33" t="s">
        <v>1</v>
      </c>
      <c r="F94" s="34"/>
      <c r="G94" s="34"/>
      <c r="H94" s="34"/>
      <c r="I94" s="34"/>
      <c r="J94" s="51">
        <v>0</v>
      </c>
      <c r="K94" s="35">
        <f>K95+K96</f>
        <v>453500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55">
        <v>0</v>
      </c>
      <c r="AD94" s="35">
        <v>0</v>
      </c>
      <c r="AE94" s="76">
        <f>AE95+AE96</f>
        <v>470400</v>
      </c>
    </row>
    <row r="95" spans="1:31" ht="25.5" outlineLevel="5">
      <c r="A95" s="31">
        <v>78</v>
      </c>
      <c r="B95" s="32" t="s">
        <v>6</v>
      </c>
      <c r="C95" s="33" t="s">
        <v>58</v>
      </c>
      <c r="D95" s="33" t="s">
        <v>64</v>
      </c>
      <c r="E95" s="33" t="s">
        <v>7</v>
      </c>
      <c r="F95" s="34"/>
      <c r="G95" s="34"/>
      <c r="H95" s="34"/>
      <c r="I95" s="34"/>
      <c r="J95" s="51">
        <v>0</v>
      </c>
      <c r="K95" s="35">
        <v>373640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55">
        <v>0</v>
      </c>
      <c r="AD95" s="35">
        <v>0</v>
      </c>
      <c r="AE95" s="76">
        <v>373640</v>
      </c>
    </row>
    <row r="96" spans="1:31" ht="25.5" outlineLevel="5">
      <c r="A96" s="31">
        <v>79</v>
      </c>
      <c r="B96" s="32" t="s">
        <v>13</v>
      </c>
      <c r="C96" s="33" t="s">
        <v>58</v>
      </c>
      <c r="D96" s="33" t="s">
        <v>64</v>
      </c>
      <c r="E96" s="33" t="s">
        <v>14</v>
      </c>
      <c r="F96" s="34"/>
      <c r="G96" s="34"/>
      <c r="H96" s="34"/>
      <c r="I96" s="34"/>
      <c r="J96" s="51">
        <v>0</v>
      </c>
      <c r="K96" s="35">
        <f>75060+4800</f>
        <v>79860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55">
        <v>0</v>
      </c>
      <c r="AD96" s="35">
        <v>0</v>
      </c>
      <c r="AE96" s="76">
        <f>75060+21700</f>
        <v>96760</v>
      </c>
    </row>
    <row r="97" spans="1:31" s="6" customFormat="1" ht="25.5">
      <c r="A97" s="31">
        <v>80</v>
      </c>
      <c r="B97" s="36" t="s">
        <v>302</v>
      </c>
      <c r="C97" s="28" t="s">
        <v>65</v>
      </c>
      <c r="D97" s="28" t="s">
        <v>3</v>
      </c>
      <c r="E97" s="28" t="s">
        <v>1</v>
      </c>
      <c r="F97" s="29"/>
      <c r="G97" s="29"/>
      <c r="H97" s="29"/>
      <c r="I97" s="29"/>
      <c r="J97" s="50">
        <v>0</v>
      </c>
      <c r="K97" s="30">
        <f>K98+K106+K111</f>
        <v>5641600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54">
        <v>0</v>
      </c>
      <c r="AD97" s="30">
        <v>0</v>
      </c>
      <c r="AE97" s="75">
        <f>AE98+AE106+AE111</f>
        <v>5641600</v>
      </c>
    </row>
    <row r="98" spans="1:31" s="6" customFormat="1" ht="38.25" outlineLevel="1">
      <c r="A98" s="31">
        <v>81</v>
      </c>
      <c r="B98" s="36" t="s">
        <v>303</v>
      </c>
      <c r="C98" s="28" t="s">
        <v>66</v>
      </c>
      <c r="D98" s="28" t="s">
        <v>3</v>
      </c>
      <c r="E98" s="28" t="s">
        <v>1</v>
      </c>
      <c r="F98" s="29"/>
      <c r="G98" s="29"/>
      <c r="H98" s="29"/>
      <c r="I98" s="29"/>
      <c r="J98" s="50">
        <v>0</v>
      </c>
      <c r="K98" s="30">
        <f>K99</f>
        <v>5422600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54">
        <v>0</v>
      </c>
      <c r="AD98" s="30">
        <v>0</v>
      </c>
      <c r="AE98" s="75">
        <f>AE99</f>
        <v>5422600</v>
      </c>
    </row>
    <row r="99" spans="1:31" ht="51" outlineLevel="2">
      <c r="A99" s="31">
        <v>82</v>
      </c>
      <c r="B99" s="32" t="s">
        <v>59</v>
      </c>
      <c r="C99" s="33" t="s">
        <v>66</v>
      </c>
      <c r="D99" s="33" t="s">
        <v>60</v>
      </c>
      <c r="E99" s="33" t="s">
        <v>1</v>
      </c>
      <c r="F99" s="34"/>
      <c r="G99" s="34"/>
      <c r="H99" s="34"/>
      <c r="I99" s="34"/>
      <c r="J99" s="51">
        <v>0</v>
      </c>
      <c r="K99" s="35">
        <f>K100</f>
        <v>5422600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55">
        <v>0</v>
      </c>
      <c r="AD99" s="35">
        <v>0</v>
      </c>
      <c r="AE99" s="76">
        <f>AE100</f>
        <v>5422600</v>
      </c>
    </row>
    <row r="100" spans="1:31" ht="63.75" outlineLevel="3">
      <c r="A100" s="31">
        <v>83</v>
      </c>
      <c r="B100" s="32" t="s">
        <v>67</v>
      </c>
      <c r="C100" s="33" t="s">
        <v>66</v>
      </c>
      <c r="D100" s="33" t="s">
        <v>68</v>
      </c>
      <c r="E100" s="33" t="s">
        <v>1</v>
      </c>
      <c r="F100" s="34"/>
      <c r="G100" s="34"/>
      <c r="H100" s="34"/>
      <c r="I100" s="34"/>
      <c r="J100" s="51">
        <v>0</v>
      </c>
      <c r="K100" s="35">
        <f>K101+K103</f>
        <v>5422600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55">
        <v>0</v>
      </c>
      <c r="AD100" s="35">
        <v>0</v>
      </c>
      <c r="AE100" s="76">
        <f>AE101+AE103</f>
        <v>5422600</v>
      </c>
    </row>
    <row r="101" spans="1:31" ht="51" outlineLevel="4">
      <c r="A101" s="31">
        <v>84</v>
      </c>
      <c r="B101" s="32" t="s">
        <v>69</v>
      </c>
      <c r="C101" s="33" t="s">
        <v>66</v>
      </c>
      <c r="D101" s="33" t="s">
        <v>70</v>
      </c>
      <c r="E101" s="33" t="s">
        <v>1</v>
      </c>
      <c r="F101" s="34"/>
      <c r="G101" s="34"/>
      <c r="H101" s="34"/>
      <c r="I101" s="34"/>
      <c r="J101" s="51">
        <v>0</v>
      </c>
      <c r="K101" s="35">
        <f>K102</f>
        <v>205000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55">
        <v>0</v>
      </c>
      <c r="AD101" s="35">
        <v>0</v>
      </c>
      <c r="AE101" s="76">
        <f>AE102</f>
        <v>205000</v>
      </c>
    </row>
    <row r="102" spans="1:31" ht="25.5" outlineLevel="5">
      <c r="A102" s="31">
        <v>85</v>
      </c>
      <c r="B102" s="32" t="s">
        <v>13</v>
      </c>
      <c r="C102" s="33" t="s">
        <v>66</v>
      </c>
      <c r="D102" s="33" t="s">
        <v>70</v>
      </c>
      <c r="E102" s="33" t="s">
        <v>14</v>
      </c>
      <c r="F102" s="34"/>
      <c r="G102" s="34"/>
      <c r="H102" s="34"/>
      <c r="I102" s="34"/>
      <c r="J102" s="51">
        <v>0</v>
      </c>
      <c r="K102" s="35">
        <v>205000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55">
        <v>0</v>
      </c>
      <c r="AD102" s="35">
        <v>0</v>
      </c>
      <c r="AE102" s="76">
        <v>205000</v>
      </c>
    </row>
    <row r="103" spans="1:31" ht="28.5" customHeight="1" outlineLevel="4">
      <c r="A103" s="31">
        <v>86</v>
      </c>
      <c r="B103" s="32" t="s">
        <v>71</v>
      </c>
      <c r="C103" s="33" t="s">
        <v>66</v>
      </c>
      <c r="D103" s="33" t="s">
        <v>72</v>
      </c>
      <c r="E103" s="33" t="s">
        <v>1</v>
      </c>
      <c r="F103" s="34"/>
      <c r="G103" s="34"/>
      <c r="H103" s="34"/>
      <c r="I103" s="34"/>
      <c r="J103" s="51">
        <v>0</v>
      </c>
      <c r="K103" s="35">
        <f>K104+K105</f>
        <v>5217600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55">
        <v>0</v>
      </c>
      <c r="AD103" s="35">
        <v>0</v>
      </c>
      <c r="AE103" s="76">
        <f>AE104+AE105</f>
        <v>5217600</v>
      </c>
    </row>
    <row r="104" spans="1:31" ht="25.5" outlineLevel="5">
      <c r="A104" s="31">
        <v>87</v>
      </c>
      <c r="B104" s="32" t="s">
        <v>73</v>
      </c>
      <c r="C104" s="33" t="s">
        <v>66</v>
      </c>
      <c r="D104" s="33" t="s">
        <v>72</v>
      </c>
      <c r="E104" s="33" t="s">
        <v>74</v>
      </c>
      <c r="F104" s="34"/>
      <c r="G104" s="34"/>
      <c r="H104" s="34"/>
      <c r="I104" s="34"/>
      <c r="J104" s="51">
        <v>0</v>
      </c>
      <c r="K104" s="35">
        <v>4276262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55">
        <v>0</v>
      </c>
      <c r="AD104" s="35">
        <v>0</v>
      </c>
      <c r="AE104" s="76">
        <v>4276262</v>
      </c>
    </row>
    <row r="105" spans="1:31" ht="25.5" outlineLevel="5">
      <c r="A105" s="31">
        <v>88</v>
      </c>
      <c r="B105" s="32" t="s">
        <v>13</v>
      </c>
      <c r="C105" s="33" t="s">
        <v>66</v>
      </c>
      <c r="D105" s="33" t="s">
        <v>72</v>
      </c>
      <c r="E105" s="33" t="s">
        <v>14</v>
      </c>
      <c r="F105" s="34"/>
      <c r="G105" s="34"/>
      <c r="H105" s="34"/>
      <c r="I105" s="34"/>
      <c r="J105" s="51">
        <v>0</v>
      </c>
      <c r="K105" s="35">
        <v>941338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55">
        <v>0</v>
      </c>
      <c r="AD105" s="35">
        <v>0</v>
      </c>
      <c r="AE105" s="76">
        <v>941338</v>
      </c>
    </row>
    <row r="106" spans="1:31" s="6" customFormat="1" ht="14.25" outlineLevel="1">
      <c r="A106" s="31">
        <v>89</v>
      </c>
      <c r="B106" s="36" t="s">
        <v>304</v>
      </c>
      <c r="C106" s="28" t="s">
        <v>75</v>
      </c>
      <c r="D106" s="28" t="s">
        <v>3</v>
      </c>
      <c r="E106" s="28" t="s">
        <v>1</v>
      </c>
      <c r="F106" s="29"/>
      <c r="G106" s="29"/>
      <c r="H106" s="29"/>
      <c r="I106" s="29"/>
      <c r="J106" s="50">
        <v>0</v>
      </c>
      <c r="K106" s="30">
        <f>K107</f>
        <v>100000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54">
        <v>0</v>
      </c>
      <c r="AD106" s="30">
        <v>0</v>
      </c>
      <c r="AE106" s="75">
        <f>AE107</f>
        <v>100000</v>
      </c>
    </row>
    <row r="107" spans="1:31" ht="51" outlineLevel="2">
      <c r="A107" s="31">
        <v>90</v>
      </c>
      <c r="B107" s="32" t="s">
        <v>59</v>
      </c>
      <c r="C107" s="33" t="s">
        <v>75</v>
      </c>
      <c r="D107" s="33" t="s">
        <v>60</v>
      </c>
      <c r="E107" s="33" t="s">
        <v>1</v>
      </c>
      <c r="F107" s="34"/>
      <c r="G107" s="34"/>
      <c r="H107" s="34"/>
      <c r="I107" s="34"/>
      <c r="J107" s="51">
        <v>0</v>
      </c>
      <c r="K107" s="35">
        <f>K108</f>
        <v>100000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55">
        <v>0</v>
      </c>
      <c r="AD107" s="35">
        <v>0</v>
      </c>
      <c r="AE107" s="76">
        <f>AE108</f>
        <v>100000</v>
      </c>
    </row>
    <row r="108" spans="1:31" ht="38.25" outlineLevel="3">
      <c r="A108" s="31">
        <v>91</v>
      </c>
      <c r="B108" s="32" t="s">
        <v>76</v>
      </c>
      <c r="C108" s="33" t="s">
        <v>75</v>
      </c>
      <c r="D108" s="33" t="s">
        <v>77</v>
      </c>
      <c r="E108" s="33" t="s">
        <v>1</v>
      </c>
      <c r="F108" s="34"/>
      <c r="G108" s="34"/>
      <c r="H108" s="34"/>
      <c r="I108" s="34"/>
      <c r="J108" s="51">
        <v>0</v>
      </c>
      <c r="K108" s="35">
        <f>K109</f>
        <v>100000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55">
        <v>0</v>
      </c>
      <c r="AD108" s="35">
        <v>0</v>
      </c>
      <c r="AE108" s="76">
        <f>AE109</f>
        <v>100000</v>
      </c>
    </row>
    <row r="109" spans="1:31" ht="18.75" customHeight="1" outlineLevel="4">
      <c r="A109" s="31">
        <v>92</v>
      </c>
      <c r="B109" s="32" t="s">
        <v>78</v>
      </c>
      <c r="C109" s="33" t="s">
        <v>75</v>
      </c>
      <c r="D109" s="33" t="s">
        <v>79</v>
      </c>
      <c r="E109" s="33" t="s">
        <v>1</v>
      </c>
      <c r="F109" s="34"/>
      <c r="G109" s="34"/>
      <c r="H109" s="34"/>
      <c r="I109" s="34"/>
      <c r="J109" s="51">
        <v>0</v>
      </c>
      <c r="K109" s="35">
        <f>K110</f>
        <v>100000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55">
        <v>0</v>
      </c>
      <c r="AD109" s="35">
        <v>0</v>
      </c>
      <c r="AE109" s="76">
        <f>AE110</f>
        <v>100000</v>
      </c>
    </row>
    <row r="110" spans="1:31" ht="25.5" outlineLevel="5">
      <c r="A110" s="31">
        <v>93</v>
      </c>
      <c r="B110" s="32" t="s">
        <v>13</v>
      </c>
      <c r="C110" s="33" t="s">
        <v>75</v>
      </c>
      <c r="D110" s="33" t="s">
        <v>79</v>
      </c>
      <c r="E110" s="33" t="s">
        <v>14</v>
      </c>
      <c r="F110" s="34"/>
      <c r="G110" s="34"/>
      <c r="H110" s="34"/>
      <c r="I110" s="34"/>
      <c r="J110" s="51">
        <v>0</v>
      </c>
      <c r="K110" s="35">
        <v>100000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55">
        <v>0</v>
      </c>
      <c r="AD110" s="35">
        <v>0</v>
      </c>
      <c r="AE110" s="76">
        <v>100000</v>
      </c>
    </row>
    <row r="111" spans="1:31" s="6" customFormat="1" ht="25.5" outlineLevel="1">
      <c r="A111" s="31">
        <v>94</v>
      </c>
      <c r="B111" s="36" t="s">
        <v>305</v>
      </c>
      <c r="C111" s="28" t="s">
        <v>80</v>
      </c>
      <c r="D111" s="28" t="s">
        <v>3</v>
      </c>
      <c r="E111" s="28" t="s">
        <v>1</v>
      </c>
      <c r="F111" s="29"/>
      <c r="G111" s="29"/>
      <c r="H111" s="29"/>
      <c r="I111" s="29"/>
      <c r="J111" s="50">
        <v>0</v>
      </c>
      <c r="K111" s="30">
        <f>K112+K116</f>
        <v>119000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54">
        <v>0</v>
      </c>
      <c r="AD111" s="30">
        <v>0</v>
      </c>
      <c r="AE111" s="75">
        <f>AE112+AE116</f>
        <v>119000</v>
      </c>
    </row>
    <row r="112" spans="1:31" ht="51" outlineLevel="2">
      <c r="A112" s="31">
        <v>95</v>
      </c>
      <c r="B112" s="32" t="s">
        <v>59</v>
      </c>
      <c r="C112" s="33" t="s">
        <v>80</v>
      </c>
      <c r="D112" s="33" t="s">
        <v>60</v>
      </c>
      <c r="E112" s="33" t="s">
        <v>1</v>
      </c>
      <c r="F112" s="34"/>
      <c r="G112" s="34"/>
      <c r="H112" s="34"/>
      <c r="I112" s="34"/>
      <c r="J112" s="51">
        <v>0</v>
      </c>
      <c r="K112" s="35">
        <f>K113</f>
        <v>20000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55">
        <v>0</v>
      </c>
      <c r="AD112" s="35">
        <v>0</v>
      </c>
      <c r="AE112" s="76">
        <f>AE113</f>
        <v>20000</v>
      </c>
    </row>
    <row r="113" spans="1:31" ht="25.5" outlineLevel="3">
      <c r="A113" s="31">
        <v>96</v>
      </c>
      <c r="B113" s="32" t="s">
        <v>81</v>
      </c>
      <c r="C113" s="33" t="s">
        <v>80</v>
      </c>
      <c r="D113" s="33" t="s">
        <v>82</v>
      </c>
      <c r="E113" s="33" t="s">
        <v>1</v>
      </c>
      <c r="F113" s="34"/>
      <c r="G113" s="34"/>
      <c r="H113" s="34"/>
      <c r="I113" s="34"/>
      <c r="J113" s="51">
        <v>0</v>
      </c>
      <c r="K113" s="35">
        <f>K114</f>
        <v>20000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55">
        <v>0</v>
      </c>
      <c r="AD113" s="35">
        <v>0</v>
      </c>
      <c r="AE113" s="76">
        <f>AE114</f>
        <v>20000</v>
      </c>
    </row>
    <row r="114" spans="1:31" ht="15" outlineLevel="4">
      <c r="A114" s="31">
        <v>97</v>
      </c>
      <c r="B114" s="32" t="s">
        <v>83</v>
      </c>
      <c r="C114" s="33" t="s">
        <v>80</v>
      </c>
      <c r="D114" s="33" t="s">
        <v>84</v>
      </c>
      <c r="E114" s="33" t="s">
        <v>1</v>
      </c>
      <c r="F114" s="34"/>
      <c r="G114" s="34"/>
      <c r="H114" s="34"/>
      <c r="I114" s="34"/>
      <c r="J114" s="51">
        <v>0</v>
      </c>
      <c r="K114" s="35">
        <f>K115</f>
        <v>20000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55">
        <v>0</v>
      </c>
      <c r="AD114" s="35">
        <v>0</v>
      </c>
      <c r="AE114" s="76">
        <f>AE115</f>
        <v>20000</v>
      </c>
    </row>
    <row r="115" spans="1:31" ht="25.5" outlineLevel="5">
      <c r="A115" s="31">
        <v>98</v>
      </c>
      <c r="B115" s="32" t="s">
        <v>13</v>
      </c>
      <c r="C115" s="33" t="s">
        <v>80</v>
      </c>
      <c r="D115" s="33" t="s">
        <v>84</v>
      </c>
      <c r="E115" s="33" t="s">
        <v>14</v>
      </c>
      <c r="F115" s="34"/>
      <c r="G115" s="34"/>
      <c r="H115" s="34"/>
      <c r="I115" s="34"/>
      <c r="J115" s="51">
        <v>0</v>
      </c>
      <c r="K115" s="35">
        <v>20000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55">
        <v>0</v>
      </c>
      <c r="AD115" s="35">
        <v>0</v>
      </c>
      <c r="AE115" s="76">
        <v>20000</v>
      </c>
    </row>
    <row r="116" spans="1:31" ht="15" outlineLevel="2">
      <c r="A116" s="31">
        <v>99</v>
      </c>
      <c r="B116" s="83" t="s">
        <v>350</v>
      </c>
      <c r="C116" s="82" t="s">
        <v>80</v>
      </c>
      <c r="D116" s="82">
        <v>7000000000</v>
      </c>
      <c r="E116" s="82" t="s">
        <v>1</v>
      </c>
      <c r="F116" s="84"/>
      <c r="G116" s="84"/>
      <c r="H116" s="84"/>
      <c r="I116" s="84"/>
      <c r="J116" s="85">
        <v>0</v>
      </c>
      <c r="K116" s="79">
        <f>K117+K119+K121</f>
        <v>99000</v>
      </c>
      <c r="L116" s="79">
        <f aca="true" t="shared" si="7" ref="L116:AE116">L117+L119+L121</f>
        <v>0</v>
      </c>
      <c r="M116" s="79">
        <f t="shared" si="7"/>
        <v>0</v>
      </c>
      <c r="N116" s="79">
        <f t="shared" si="7"/>
        <v>0</v>
      </c>
      <c r="O116" s="79">
        <f t="shared" si="7"/>
        <v>0</v>
      </c>
      <c r="P116" s="79">
        <f t="shared" si="7"/>
        <v>0</v>
      </c>
      <c r="Q116" s="79">
        <f t="shared" si="7"/>
        <v>0</v>
      </c>
      <c r="R116" s="79">
        <f t="shared" si="7"/>
        <v>0</v>
      </c>
      <c r="S116" s="79">
        <f t="shared" si="7"/>
        <v>0</v>
      </c>
      <c r="T116" s="79">
        <f t="shared" si="7"/>
        <v>0</v>
      </c>
      <c r="U116" s="79">
        <f t="shared" si="7"/>
        <v>0</v>
      </c>
      <c r="V116" s="79">
        <f t="shared" si="7"/>
        <v>0</v>
      </c>
      <c r="W116" s="79">
        <f t="shared" si="7"/>
        <v>0</v>
      </c>
      <c r="X116" s="79">
        <f t="shared" si="7"/>
        <v>0</v>
      </c>
      <c r="Y116" s="79">
        <f t="shared" si="7"/>
        <v>0</v>
      </c>
      <c r="Z116" s="79">
        <f t="shared" si="7"/>
        <v>0</v>
      </c>
      <c r="AA116" s="79">
        <f t="shared" si="7"/>
        <v>0</v>
      </c>
      <c r="AB116" s="79">
        <f t="shared" si="7"/>
        <v>0</v>
      </c>
      <c r="AC116" s="79">
        <f t="shared" si="7"/>
        <v>0</v>
      </c>
      <c r="AD116" s="79">
        <f t="shared" si="7"/>
        <v>0</v>
      </c>
      <c r="AE116" s="79">
        <f t="shared" si="7"/>
        <v>99000</v>
      </c>
    </row>
    <row r="117" spans="1:31" ht="30" customHeight="1" outlineLevel="4">
      <c r="A117" s="31">
        <v>100</v>
      </c>
      <c r="B117" s="32" t="s">
        <v>85</v>
      </c>
      <c r="C117" s="33" t="s">
        <v>80</v>
      </c>
      <c r="D117" s="33">
        <v>7001112001</v>
      </c>
      <c r="E117" s="33" t="s">
        <v>1</v>
      </c>
      <c r="F117" s="34"/>
      <c r="G117" s="34"/>
      <c r="H117" s="34"/>
      <c r="I117" s="34"/>
      <c r="J117" s="51">
        <v>0</v>
      </c>
      <c r="K117" s="35">
        <f>K118</f>
        <v>30000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55">
        <v>0</v>
      </c>
      <c r="AD117" s="35">
        <v>0</v>
      </c>
      <c r="AE117" s="76">
        <f>AE118</f>
        <v>30000</v>
      </c>
    </row>
    <row r="118" spans="1:31" ht="25.5" outlineLevel="5">
      <c r="A118" s="31">
        <v>101</v>
      </c>
      <c r="B118" s="32" t="s">
        <v>13</v>
      </c>
      <c r="C118" s="33" t="s">
        <v>80</v>
      </c>
      <c r="D118" s="33">
        <v>7001112001</v>
      </c>
      <c r="E118" s="33" t="s">
        <v>14</v>
      </c>
      <c r="F118" s="34"/>
      <c r="G118" s="34"/>
      <c r="H118" s="34"/>
      <c r="I118" s="34"/>
      <c r="J118" s="51">
        <v>0</v>
      </c>
      <c r="K118" s="35">
        <v>30000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55">
        <v>0</v>
      </c>
      <c r="AD118" s="35">
        <v>0</v>
      </c>
      <c r="AE118" s="76">
        <v>30000</v>
      </c>
    </row>
    <row r="119" spans="1:31" ht="51" outlineLevel="4">
      <c r="A119" s="31">
        <v>102</v>
      </c>
      <c r="B119" s="32" t="s">
        <v>86</v>
      </c>
      <c r="C119" s="33" t="s">
        <v>80</v>
      </c>
      <c r="D119" s="33">
        <v>7001112002</v>
      </c>
      <c r="E119" s="33" t="s">
        <v>1</v>
      </c>
      <c r="F119" s="34"/>
      <c r="G119" s="34"/>
      <c r="H119" s="34"/>
      <c r="I119" s="34"/>
      <c r="J119" s="51">
        <v>0</v>
      </c>
      <c r="K119" s="35">
        <f>K120</f>
        <v>59000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55">
        <v>0</v>
      </c>
      <c r="AD119" s="35">
        <v>0</v>
      </c>
      <c r="AE119" s="76">
        <f>AE120</f>
        <v>59000</v>
      </c>
    </row>
    <row r="120" spans="1:31" ht="25.5" outlineLevel="5">
      <c r="A120" s="31">
        <v>103</v>
      </c>
      <c r="B120" s="32" t="s">
        <v>13</v>
      </c>
      <c r="C120" s="33" t="s">
        <v>80</v>
      </c>
      <c r="D120" s="33">
        <v>7001112002</v>
      </c>
      <c r="E120" s="33" t="s">
        <v>14</v>
      </c>
      <c r="F120" s="34"/>
      <c r="G120" s="34"/>
      <c r="H120" s="34"/>
      <c r="I120" s="34"/>
      <c r="J120" s="51">
        <v>0</v>
      </c>
      <c r="K120" s="35">
        <v>59000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55">
        <v>0</v>
      </c>
      <c r="AD120" s="35">
        <v>0</v>
      </c>
      <c r="AE120" s="76">
        <v>59000</v>
      </c>
    </row>
    <row r="121" spans="1:31" ht="25.5" outlineLevel="4">
      <c r="A121" s="31">
        <v>104</v>
      </c>
      <c r="B121" s="32" t="s">
        <v>87</v>
      </c>
      <c r="C121" s="33" t="s">
        <v>80</v>
      </c>
      <c r="D121" s="33">
        <v>7001112003</v>
      </c>
      <c r="E121" s="33" t="s">
        <v>1</v>
      </c>
      <c r="F121" s="34"/>
      <c r="G121" s="34"/>
      <c r="H121" s="34"/>
      <c r="I121" s="34"/>
      <c r="J121" s="51">
        <v>0</v>
      </c>
      <c r="K121" s="35">
        <f>K122</f>
        <v>10000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55">
        <v>0</v>
      </c>
      <c r="AD121" s="35">
        <v>0</v>
      </c>
      <c r="AE121" s="76">
        <f>AE122</f>
        <v>10000</v>
      </c>
    </row>
    <row r="122" spans="1:31" ht="25.5" outlineLevel="5">
      <c r="A122" s="31">
        <v>105</v>
      </c>
      <c r="B122" s="32" t="s">
        <v>13</v>
      </c>
      <c r="C122" s="33" t="s">
        <v>80</v>
      </c>
      <c r="D122" s="33">
        <v>7001112003</v>
      </c>
      <c r="E122" s="33" t="s">
        <v>14</v>
      </c>
      <c r="F122" s="34"/>
      <c r="G122" s="34"/>
      <c r="H122" s="34"/>
      <c r="I122" s="34"/>
      <c r="J122" s="51">
        <v>0</v>
      </c>
      <c r="K122" s="35">
        <v>10000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55">
        <v>0</v>
      </c>
      <c r="AD122" s="35">
        <v>0</v>
      </c>
      <c r="AE122" s="76">
        <v>10000</v>
      </c>
    </row>
    <row r="123" spans="1:31" s="6" customFormat="1" ht="14.25">
      <c r="A123" s="31">
        <v>106</v>
      </c>
      <c r="B123" s="36" t="s">
        <v>306</v>
      </c>
      <c r="C123" s="28" t="s">
        <v>88</v>
      </c>
      <c r="D123" s="28" t="s">
        <v>3</v>
      </c>
      <c r="E123" s="28" t="s">
        <v>1</v>
      </c>
      <c r="F123" s="29"/>
      <c r="G123" s="29"/>
      <c r="H123" s="29"/>
      <c r="I123" s="29"/>
      <c r="J123" s="50">
        <v>0</v>
      </c>
      <c r="K123" s="30">
        <f>K124+K129+K137+K145+K151</f>
        <v>68787315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54">
        <v>0</v>
      </c>
      <c r="AD123" s="30">
        <v>0</v>
      </c>
      <c r="AE123" s="75">
        <f>AE124+AE129+AE137+AE145+AE151</f>
        <v>18045862</v>
      </c>
    </row>
    <row r="124" spans="1:31" s="6" customFormat="1" ht="14.25" outlineLevel="1">
      <c r="A124" s="31">
        <v>107</v>
      </c>
      <c r="B124" s="36" t="s">
        <v>307</v>
      </c>
      <c r="C124" s="28" t="s">
        <v>89</v>
      </c>
      <c r="D124" s="28" t="s">
        <v>3</v>
      </c>
      <c r="E124" s="28" t="s">
        <v>1</v>
      </c>
      <c r="F124" s="29"/>
      <c r="G124" s="29"/>
      <c r="H124" s="29"/>
      <c r="I124" s="29"/>
      <c r="J124" s="50">
        <v>0</v>
      </c>
      <c r="K124" s="30">
        <f>K125</f>
        <v>206100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54">
        <v>0</v>
      </c>
      <c r="AD124" s="30">
        <v>0</v>
      </c>
      <c r="AE124" s="75">
        <f>AE125</f>
        <v>201500</v>
      </c>
    </row>
    <row r="125" spans="1:31" ht="53.25" customHeight="1" outlineLevel="2">
      <c r="A125" s="31">
        <v>108</v>
      </c>
      <c r="B125" s="32" t="s">
        <v>90</v>
      </c>
      <c r="C125" s="33" t="s">
        <v>89</v>
      </c>
      <c r="D125" s="33" t="s">
        <v>91</v>
      </c>
      <c r="E125" s="33" t="s">
        <v>1</v>
      </c>
      <c r="F125" s="34"/>
      <c r="G125" s="34"/>
      <c r="H125" s="34"/>
      <c r="I125" s="34"/>
      <c r="J125" s="51">
        <v>0</v>
      </c>
      <c r="K125" s="35">
        <f>K126</f>
        <v>206100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55">
        <v>0</v>
      </c>
      <c r="AD125" s="35">
        <v>0</v>
      </c>
      <c r="AE125" s="76">
        <f>AE126</f>
        <v>201500</v>
      </c>
    </row>
    <row r="126" spans="1:31" ht="38.25" outlineLevel="3">
      <c r="A126" s="31">
        <v>109</v>
      </c>
      <c r="B126" s="32" t="s">
        <v>92</v>
      </c>
      <c r="C126" s="33" t="s">
        <v>89</v>
      </c>
      <c r="D126" s="33" t="s">
        <v>93</v>
      </c>
      <c r="E126" s="33" t="s">
        <v>1</v>
      </c>
      <c r="F126" s="34"/>
      <c r="G126" s="34"/>
      <c r="H126" s="34"/>
      <c r="I126" s="34"/>
      <c r="J126" s="51">
        <v>0</v>
      </c>
      <c r="K126" s="35">
        <f>K127</f>
        <v>206100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55">
        <v>0</v>
      </c>
      <c r="AD126" s="35">
        <v>0</v>
      </c>
      <c r="AE126" s="76">
        <f>AE127</f>
        <v>201500</v>
      </c>
    </row>
    <row r="127" spans="1:31" ht="51" outlineLevel="4">
      <c r="A127" s="31">
        <v>110</v>
      </c>
      <c r="B127" s="32" t="s">
        <v>94</v>
      </c>
      <c r="C127" s="33" t="s">
        <v>89</v>
      </c>
      <c r="D127" s="33" t="s">
        <v>95</v>
      </c>
      <c r="E127" s="33" t="s">
        <v>1</v>
      </c>
      <c r="F127" s="34"/>
      <c r="G127" s="34"/>
      <c r="H127" s="34"/>
      <c r="I127" s="34"/>
      <c r="J127" s="51">
        <v>0</v>
      </c>
      <c r="K127" s="35">
        <f>K128</f>
        <v>206100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55">
        <v>0</v>
      </c>
      <c r="AD127" s="35">
        <v>0</v>
      </c>
      <c r="AE127" s="76">
        <f>AE128</f>
        <v>201500</v>
      </c>
    </row>
    <row r="128" spans="1:31" ht="25.5" outlineLevel="5">
      <c r="A128" s="31">
        <v>111</v>
      </c>
      <c r="B128" s="32" t="s">
        <v>13</v>
      </c>
      <c r="C128" s="33" t="s">
        <v>89</v>
      </c>
      <c r="D128" s="33" t="s">
        <v>95</v>
      </c>
      <c r="E128" s="33" t="s">
        <v>14</v>
      </c>
      <c r="F128" s="34"/>
      <c r="G128" s="34"/>
      <c r="H128" s="34"/>
      <c r="I128" s="34"/>
      <c r="J128" s="51">
        <v>0</v>
      </c>
      <c r="K128" s="35">
        <v>206100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v>0</v>
      </c>
      <c r="AD128" s="35">
        <v>0</v>
      </c>
      <c r="AE128" s="76">
        <v>201500</v>
      </c>
    </row>
    <row r="129" spans="1:31" s="6" customFormat="1" ht="14.25" outlineLevel="1">
      <c r="A129" s="31">
        <v>112</v>
      </c>
      <c r="B129" s="36" t="s">
        <v>308</v>
      </c>
      <c r="C129" s="28" t="s">
        <v>96</v>
      </c>
      <c r="D129" s="28" t="s">
        <v>3</v>
      </c>
      <c r="E129" s="28" t="s">
        <v>1</v>
      </c>
      <c r="F129" s="29"/>
      <c r="G129" s="29"/>
      <c r="H129" s="29"/>
      <c r="I129" s="29"/>
      <c r="J129" s="50">
        <v>0</v>
      </c>
      <c r="K129" s="30">
        <f>K130</f>
        <v>4306009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54">
        <v>0</v>
      </c>
      <c r="AD129" s="30">
        <v>0</v>
      </c>
      <c r="AE129" s="75">
        <f>AE130</f>
        <v>7787978</v>
      </c>
    </row>
    <row r="130" spans="1:31" ht="15" outlineLevel="2">
      <c r="A130" s="31">
        <v>113</v>
      </c>
      <c r="B130" s="83" t="s">
        <v>350</v>
      </c>
      <c r="C130" s="82" t="s">
        <v>96</v>
      </c>
      <c r="D130" s="82">
        <v>7000000000</v>
      </c>
      <c r="E130" s="82" t="s">
        <v>1</v>
      </c>
      <c r="F130" s="84"/>
      <c r="G130" s="84"/>
      <c r="H130" s="84"/>
      <c r="I130" s="84"/>
      <c r="J130" s="85">
        <v>0</v>
      </c>
      <c r="K130" s="79">
        <f>K131+K133+K135</f>
        <v>4306009</v>
      </c>
      <c r="L130" s="79">
        <f aca="true" t="shared" si="8" ref="L130:AE130">L131+L133+L135</f>
        <v>0</v>
      </c>
      <c r="M130" s="79">
        <f t="shared" si="8"/>
        <v>0</v>
      </c>
      <c r="N130" s="79">
        <f t="shared" si="8"/>
        <v>0</v>
      </c>
      <c r="O130" s="79">
        <f t="shared" si="8"/>
        <v>0</v>
      </c>
      <c r="P130" s="79">
        <f t="shared" si="8"/>
        <v>0</v>
      </c>
      <c r="Q130" s="79">
        <f t="shared" si="8"/>
        <v>0</v>
      </c>
      <c r="R130" s="79">
        <f t="shared" si="8"/>
        <v>0</v>
      </c>
      <c r="S130" s="79">
        <f t="shared" si="8"/>
        <v>0</v>
      </c>
      <c r="T130" s="79">
        <f t="shared" si="8"/>
        <v>0</v>
      </c>
      <c r="U130" s="79">
        <f t="shared" si="8"/>
        <v>0</v>
      </c>
      <c r="V130" s="79">
        <f t="shared" si="8"/>
        <v>0</v>
      </c>
      <c r="W130" s="79">
        <f t="shared" si="8"/>
        <v>0</v>
      </c>
      <c r="X130" s="79">
        <f t="shared" si="8"/>
        <v>0</v>
      </c>
      <c r="Y130" s="79">
        <f t="shared" si="8"/>
        <v>0</v>
      </c>
      <c r="Z130" s="79">
        <f t="shared" si="8"/>
        <v>0</v>
      </c>
      <c r="AA130" s="79">
        <f t="shared" si="8"/>
        <v>0</v>
      </c>
      <c r="AB130" s="79">
        <f t="shared" si="8"/>
        <v>0</v>
      </c>
      <c r="AC130" s="79">
        <f t="shared" si="8"/>
        <v>0</v>
      </c>
      <c r="AD130" s="79">
        <f t="shared" si="8"/>
        <v>0</v>
      </c>
      <c r="AE130" s="79">
        <f t="shared" si="8"/>
        <v>7787978</v>
      </c>
    </row>
    <row r="131" spans="1:31" ht="25.5" outlineLevel="4">
      <c r="A131" s="31">
        <v>114</v>
      </c>
      <c r="B131" s="83" t="s">
        <v>97</v>
      </c>
      <c r="C131" s="82" t="s">
        <v>96</v>
      </c>
      <c r="D131" s="82">
        <v>7001215001</v>
      </c>
      <c r="E131" s="82" t="s">
        <v>1</v>
      </c>
      <c r="F131" s="84"/>
      <c r="G131" s="84"/>
      <c r="H131" s="84"/>
      <c r="I131" s="84"/>
      <c r="J131" s="85">
        <v>0</v>
      </c>
      <c r="K131" s="79">
        <f>K132</f>
        <v>3806009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>
        <v>0</v>
      </c>
      <c r="AD131" s="79">
        <v>0</v>
      </c>
      <c r="AE131" s="81">
        <f>AE132</f>
        <v>7287978</v>
      </c>
    </row>
    <row r="132" spans="1:31" ht="51" outlineLevel="5">
      <c r="A132" s="31">
        <v>115</v>
      </c>
      <c r="B132" s="83" t="s">
        <v>98</v>
      </c>
      <c r="C132" s="82" t="s">
        <v>96</v>
      </c>
      <c r="D132" s="82">
        <v>7001215001</v>
      </c>
      <c r="E132" s="82" t="s">
        <v>99</v>
      </c>
      <c r="F132" s="84"/>
      <c r="G132" s="84"/>
      <c r="H132" s="84"/>
      <c r="I132" s="84"/>
      <c r="J132" s="85">
        <v>0</v>
      </c>
      <c r="K132" s="79">
        <f>10000000-6193991</f>
        <v>3806009</v>
      </c>
      <c r="L132" s="79">
        <v>10000000</v>
      </c>
      <c r="M132" s="79">
        <v>10000000</v>
      </c>
      <c r="N132" s="79">
        <v>10000000</v>
      </c>
      <c r="O132" s="79">
        <v>10000000</v>
      </c>
      <c r="P132" s="79">
        <v>10000000</v>
      </c>
      <c r="Q132" s="79">
        <v>10000000</v>
      </c>
      <c r="R132" s="79">
        <v>10000000</v>
      </c>
      <c r="S132" s="79">
        <v>10000000</v>
      </c>
      <c r="T132" s="79">
        <v>10000000</v>
      </c>
      <c r="U132" s="79">
        <v>10000000</v>
      </c>
      <c r="V132" s="79">
        <v>10000000</v>
      </c>
      <c r="W132" s="79">
        <v>10000000</v>
      </c>
      <c r="X132" s="79">
        <v>10000000</v>
      </c>
      <c r="Y132" s="79">
        <v>10000000</v>
      </c>
      <c r="Z132" s="79">
        <v>10000000</v>
      </c>
      <c r="AA132" s="79">
        <v>10000000</v>
      </c>
      <c r="AB132" s="79">
        <v>10000000</v>
      </c>
      <c r="AC132" s="79">
        <v>10000000</v>
      </c>
      <c r="AD132" s="79">
        <v>10000000</v>
      </c>
      <c r="AE132" s="79">
        <f>8355000-1067022</f>
        <v>7287978</v>
      </c>
    </row>
    <row r="133" spans="1:31" ht="25.5" outlineLevel="4">
      <c r="A133" s="31">
        <v>116</v>
      </c>
      <c r="B133" s="83" t="s">
        <v>100</v>
      </c>
      <c r="C133" s="82" t="s">
        <v>96</v>
      </c>
      <c r="D133" s="82">
        <v>7001215002</v>
      </c>
      <c r="E133" s="82" t="s">
        <v>1</v>
      </c>
      <c r="F133" s="84"/>
      <c r="G133" s="84"/>
      <c r="H133" s="84"/>
      <c r="I133" s="84"/>
      <c r="J133" s="85">
        <v>0</v>
      </c>
      <c r="K133" s="79">
        <f>K134</f>
        <v>150000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>
        <v>0</v>
      </c>
      <c r="AD133" s="79">
        <v>0</v>
      </c>
      <c r="AE133" s="81">
        <f>AE134</f>
        <v>150000</v>
      </c>
    </row>
    <row r="134" spans="1:31" ht="51" outlineLevel="5">
      <c r="A134" s="31">
        <v>117</v>
      </c>
      <c r="B134" s="83" t="s">
        <v>98</v>
      </c>
      <c r="C134" s="82" t="s">
        <v>96</v>
      </c>
      <c r="D134" s="82">
        <v>7001215002</v>
      </c>
      <c r="E134" s="82" t="s">
        <v>99</v>
      </c>
      <c r="F134" s="84"/>
      <c r="G134" s="84"/>
      <c r="H134" s="84"/>
      <c r="I134" s="84"/>
      <c r="J134" s="85">
        <v>0</v>
      </c>
      <c r="K134" s="79">
        <v>150000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>
        <v>0</v>
      </c>
      <c r="AD134" s="79">
        <v>0</v>
      </c>
      <c r="AE134" s="81">
        <v>150000</v>
      </c>
    </row>
    <row r="135" spans="1:31" ht="15" outlineLevel="4">
      <c r="A135" s="31">
        <v>118</v>
      </c>
      <c r="B135" s="83" t="s">
        <v>101</v>
      </c>
      <c r="C135" s="82" t="s">
        <v>96</v>
      </c>
      <c r="D135" s="82">
        <v>7001215003</v>
      </c>
      <c r="E135" s="82" t="s">
        <v>1</v>
      </c>
      <c r="F135" s="84"/>
      <c r="G135" s="84"/>
      <c r="H135" s="84"/>
      <c r="I135" s="84"/>
      <c r="J135" s="85">
        <v>0</v>
      </c>
      <c r="K135" s="79">
        <f>K136</f>
        <v>350000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80">
        <v>0</v>
      </c>
      <c r="AD135" s="79">
        <v>0</v>
      </c>
      <c r="AE135" s="81">
        <f>AE136</f>
        <v>350000</v>
      </c>
    </row>
    <row r="136" spans="1:31" ht="51" outlineLevel="5">
      <c r="A136" s="31">
        <v>119</v>
      </c>
      <c r="B136" s="83" t="s">
        <v>98</v>
      </c>
      <c r="C136" s="82" t="s">
        <v>96</v>
      </c>
      <c r="D136" s="82">
        <v>7001215003</v>
      </c>
      <c r="E136" s="82" t="s">
        <v>99</v>
      </c>
      <c r="F136" s="84"/>
      <c r="G136" s="84"/>
      <c r="H136" s="84"/>
      <c r="I136" s="84"/>
      <c r="J136" s="85">
        <v>0</v>
      </c>
      <c r="K136" s="79">
        <v>350000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80">
        <v>0</v>
      </c>
      <c r="AD136" s="79">
        <v>0</v>
      </c>
      <c r="AE136" s="81">
        <v>350000</v>
      </c>
    </row>
    <row r="137" spans="1:31" s="6" customFormat="1" ht="14.25" outlineLevel="1">
      <c r="A137" s="31">
        <v>120</v>
      </c>
      <c r="B137" s="86" t="s">
        <v>309</v>
      </c>
      <c r="C137" s="87" t="s">
        <v>102</v>
      </c>
      <c r="D137" s="87" t="s">
        <v>3</v>
      </c>
      <c r="E137" s="87" t="s">
        <v>1</v>
      </c>
      <c r="F137" s="88"/>
      <c r="G137" s="88"/>
      <c r="H137" s="88"/>
      <c r="I137" s="88"/>
      <c r="J137" s="89">
        <v>0</v>
      </c>
      <c r="K137" s="90">
        <f>K138</f>
        <v>58198000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1">
        <v>0</v>
      </c>
      <c r="AD137" s="90">
        <v>0</v>
      </c>
      <c r="AE137" s="92">
        <f>AE138</f>
        <v>8000000</v>
      </c>
    </row>
    <row r="138" spans="1:31" ht="15" outlineLevel="2">
      <c r="A138" s="31">
        <v>121</v>
      </c>
      <c r="B138" s="83" t="s">
        <v>349</v>
      </c>
      <c r="C138" s="82" t="s">
        <v>102</v>
      </c>
      <c r="D138" s="82">
        <v>7000000000</v>
      </c>
      <c r="E138" s="82" t="s">
        <v>1</v>
      </c>
      <c r="F138" s="84"/>
      <c r="G138" s="84"/>
      <c r="H138" s="84"/>
      <c r="I138" s="84"/>
      <c r="J138" s="85">
        <v>0</v>
      </c>
      <c r="K138" s="79">
        <f>K139+K141+K143</f>
        <v>58198000</v>
      </c>
      <c r="L138" s="79">
        <f aca="true" t="shared" si="9" ref="L138:AE138">L139+L141+L143</f>
        <v>0</v>
      </c>
      <c r="M138" s="79">
        <f t="shared" si="9"/>
        <v>0</v>
      </c>
      <c r="N138" s="79">
        <f t="shared" si="9"/>
        <v>0</v>
      </c>
      <c r="O138" s="79">
        <f t="shared" si="9"/>
        <v>0</v>
      </c>
      <c r="P138" s="79">
        <f t="shared" si="9"/>
        <v>0</v>
      </c>
      <c r="Q138" s="79">
        <f t="shared" si="9"/>
        <v>0</v>
      </c>
      <c r="R138" s="79">
        <f t="shared" si="9"/>
        <v>0</v>
      </c>
      <c r="S138" s="79">
        <f t="shared" si="9"/>
        <v>0</v>
      </c>
      <c r="T138" s="79">
        <f t="shared" si="9"/>
        <v>0</v>
      </c>
      <c r="U138" s="79">
        <f t="shared" si="9"/>
        <v>0</v>
      </c>
      <c r="V138" s="79">
        <f t="shared" si="9"/>
        <v>0</v>
      </c>
      <c r="W138" s="79">
        <f t="shared" si="9"/>
        <v>0</v>
      </c>
      <c r="X138" s="79">
        <f t="shared" si="9"/>
        <v>0</v>
      </c>
      <c r="Y138" s="79">
        <f t="shared" si="9"/>
        <v>0</v>
      </c>
      <c r="Z138" s="79">
        <f t="shared" si="9"/>
        <v>0</v>
      </c>
      <c r="AA138" s="79">
        <f t="shared" si="9"/>
        <v>0</v>
      </c>
      <c r="AB138" s="79">
        <f t="shared" si="9"/>
        <v>0</v>
      </c>
      <c r="AC138" s="79">
        <f t="shared" si="9"/>
        <v>0</v>
      </c>
      <c r="AD138" s="79">
        <f t="shared" si="9"/>
        <v>0</v>
      </c>
      <c r="AE138" s="79">
        <f t="shared" si="9"/>
        <v>8000000</v>
      </c>
    </row>
    <row r="139" spans="1:31" ht="25.5" outlineLevel="4">
      <c r="A139" s="31">
        <v>122</v>
      </c>
      <c r="B139" s="83" t="s">
        <v>103</v>
      </c>
      <c r="C139" s="82" t="s">
        <v>102</v>
      </c>
      <c r="D139" s="82">
        <v>7001315001</v>
      </c>
      <c r="E139" s="82" t="s">
        <v>1</v>
      </c>
      <c r="F139" s="84"/>
      <c r="G139" s="84"/>
      <c r="H139" s="84"/>
      <c r="I139" s="84"/>
      <c r="J139" s="85">
        <v>0</v>
      </c>
      <c r="K139" s="79">
        <f>K140</f>
        <v>53198000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80">
        <v>0</v>
      </c>
      <c r="AD139" s="79">
        <v>0</v>
      </c>
      <c r="AE139" s="81">
        <f>AE140</f>
        <v>3000000</v>
      </c>
    </row>
    <row r="140" spans="1:31" ht="25.5" outlineLevel="5">
      <c r="A140" s="31">
        <v>123</v>
      </c>
      <c r="B140" s="83" t="s">
        <v>13</v>
      </c>
      <c r="C140" s="82" t="s">
        <v>102</v>
      </c>
      <c r="D140" s="82">
        <v>7001315001</v>
      </c>
      <c r="E140" s="82" t="s">
        <v>14</v>
      </c>
      <c r="F140" s="84"/>
      <c r="G140" s="84"/>
      <c r="H140" s="84"/>
      <c r="I140" s="84"/>
      <c r="J140" s="85">
        <v>0</v>
      </c>
      <c r="K140" s="79">
        <f>3000000+50198000</f>
        <v>53198000</v>
      </c>
      <c r="L140" s="79">
        <v>3000000</v>
      </c>
      <c r="M140" s="79">
        <v>3000000</v>
      </c>
      <c r="N140" s="79">
        <v>3000000</v>
      </c>
      <c r="O140" s="79">
        <v>3000000</v>
      </c>
      <c r="P140" s="79">
        <v>3000000</v>
      </c>
      <c r="Q140" s="79">
        <v>3000000</v>
      </c>
      <c r="R140" s="79">
        <v>3000000</v>
      </c>
      <c r="S140" s="79">
        <v>3000000</v>
      </c>
      <c r="T140" s="79">
        <v>3000000</v>
      </c>
      <c r="U140" s="79">
        <v>3000000</v>
      </c>
      <c r="V140" s="79">
        <v>3000000</v>
      </c>
      <c r="W140" s="79">
        <v>3000000</v>
      </c>
      <c r="X140" s="79">
        <v>3000000</v>
      </c>
      <c r="Y140" s="79">
        <v>3000000</v>
      </c>
      <c r="Z140" s="79">
        <v>3000000</v>
      </c>
      <c r="AA140" s="79">
        <v>3000000</v>
      </c>
      <c r="AB140" s="79">
        <v>3000000</v>
      </c>
      <c r="AC140" s="79">
        <v>3000000</v>
      </c>
      <c r="AD140" s="79">
        <v>3000000</v>
      </c>
      <c r="AE140" s="79">
        <v>3000000</v>
      </c>
    </row>
    <row r="141" spans="1:31" ht="25.5" outlineLevel="4">
      <c r="A141" s="31">
        <v>124</v>
      </c>
      <c r="B141" s="83" t="s">
        <v>104</v>
      </c>
      <c r="C141" s="82" t="s">
        <v>102</v>
      </c>
      <c r="D141" s="82">
        <v>7001315002</v>
      </c>
      <c r="E141" s="82" t="s">
        <v>1</v>
      </c>
      <c r="F141" s="84"/>
      <c r="G141" s="84"/>
      <c r="H141" s="84"/>
      <c r="I141" s="84"/>
      <c r="J141" s="85">
        <v>0</v>
      </c>
      <c r="K141" s="79">
        <f>K142</f>
        <v>2000000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80">
        <v>0</v>
      </c>
      <c r="AD141" s="79">
        <v>0</v>
      </c>
      <c r="AE141" s="81">
        <f>AE142</f>
        <v>2000000</v>
      </c>
    </row>
    <row r="142" spans="1:31" ht="25.5" outlineLevel="5">
      <c r="A142" s="31">
        <v>125</v>
      </c>
      <c r="B142" s="83" t="s">
        <v>13</v>
      </c>
      <c r="C142" s="82" t="s">
        <v>102</v>
      </c>
      <c r="D142" s="82">
        <v>7001315002</v>
      </c>
      <c r="E142" s="82" t="s">
        <v>14</v>
      </c>
      <c r="F142" s="84"/>
      <c r="G142" s="84"/>
      <c r="H142" s="84"/>
      <c r="I142" s="84"/>
      <c r="J142" s="85">
        <v>0</v>
      </c>
      <c r="K142" s="79">
        <v>2000000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80">
        <v>0</v>
      </c>
      <c r="AD142" s="79">
        <v>0</v>
      </c>
      <c r="AE142" s="81">
        <v>2000000</v>
      </c>
    </row>
    <row r="143" spans="1:31" ht="25.5" outlineLevel="4">
      <c r="A143" s="31">
        <v>126</v>
      </c>
      <c r="B143" s="83" t="s">
        <v>105</v>
      </c>
      <c r="C143" s="82" t="s">
        <v>102</v>
      </c>
      <c r="D143" s="82">
        <v>7001315003</v>
      </c>
      <c r="E143" s="82" t="s">
        <v>1</v>
      </c>
      <c r="F143" s="84"/>
      <c r="G143" s="84"/>
      <c r="H143" s="84"/>
      <c r="I143" s="84"/>
      <c r="J143" s="85">
        <v>0</v>
      </c>
      <c r="K143" s="79">
        <f>K144</f>
        <v>3000000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80">
        <v>0</v>
      </c>
      <c r="AD143" s="79">
        <v>0</v>
      </c>
      <c r="AE143" s="81">
        <f>AE144</f>
        <v>3000000</v>
      </c>
    </row>
    <row r="144" spans="1:31" ht="25.5" outlineLevel="5">
      <c r="A144" s="31">
        <v>127</v>
      </c>
      <c r="B144" s="83" t="s">
        <v>13</v>
      </c>
      <c r="C144" s="82" t="s">
        <v>102</v>
      </c>
      <c r="D144" s="82">
        <v>7001315003</v>
      </c>
      <c r="E144" s="82" t="s">
        <v>14</v>
      </c>
      <c r="F144" s="84"/>
      <c r="G144" s="84"/>
      <c r="H144" s="84"/>
      <c r="I144" s="84"/>
      <c r="J144" s="85">
        <v>0</v>
      </c>
      <c r="K144" s="79">
        <v>3000000</v>
      </c>
      <c r="L144" s="79">
        <v>3000000</v>
      </c>
      <c r="M144" s="79">
        <v>3000000</v>
      </c>
      <c r="N144" s="79">
        <v>3000000</v>
      </c>
      <c r="O144" s="79">
        <v>3000000</v>
      </c>
      <c r="P144" s="79">
        <v>3000000</v>
      </c>
      <c r="Q144" s="79">
        <v>3000000</v>
      </c>
      <c r="R144" s="79">
        <v>3000000</v>
      </c>
      <c r="S144" s="79">
        <v>3000000</v>
      </c>
      <c r="T144" s="79">
        <v>3000000</v>
      </c>
      <c r="U144" s="79">
        <v>3000000</v>
      </c>
      <c r="V144" s="79">
        <v>3000000</v>
      </c>
      <c r="W144" s="79">
        <v>3000000</v>
      </c>
      <c r="X144" s="79">
        <v>3000000</v>
      </c>
      <c r="Y144" s="79">
        <v>3000000</v>
      </c>
      <c r="Z144" s="79">
        <v>3000000</v>
      </c>
      <c r="AA144" s="79">
        <v>3000000</v>
      </c>
      <c r="AB144" s="79">
        <v>3000000</v>
      </c>
      <c r="AC144" s="79">
        <v>3000000</v>
      </c>
      <c r="AD144" s="79">
        <v>3000000</v>
      </c>
      <c r="AE144" s="79">
        <v>3000000</v>
      </c>
    </row>
    <row r="145" spans="1:31" s="6" customFormat="1" ht="14.25" outlineLevel="1">
      <c r="A145" s="31">
        <v>128</v>
      </c>
      <c r="B145" s="36" t="s">
        <v>310</v>
      </c>
      <c r="C145" s="28" t="s">
        <v>106</v>
      </c>
      <c r="D145" s="28" t="s">
        <v>3</v>
      </c>
      <c r="E145" s="28" t="s">
        <v>1</v>
      </c>
      <c r="F145" s="29"/>
      <c r="G145" s="29"/>
      <c r="H145" s="29"/>
      <c r="I145" s="29"/>
      <c r="J145" s="50">
        <v>0</v>
      </c>
      <c r="K145" s="30">
        <f>K146</f>
        <v>134000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54">
        <v>0</v>
      </c>
      <c r="AD145" s="30">
        <v>0</v>
      </c>
      <c r="AE145" s="75">
        <f>AE146</f>
        <v>134000</v>
      </c>
    </row>
    <row r="146" spans="1:31" ht="15" outlineLevel="2">
      <c r="A146" s="31">
        <v>129</v>
      </c>
      <c r="B146" s="83" t="s">
        <v>351</v>
      </c>
      <c r="C146" s="82" t="s">
        <v>106</v>
      </c>
      <c r="D146" s="82">
        <v>7000000000</v>
      </c>
      <c r="E146" s="82" t="s">
        <v>1</v>
      </c>
      <c r="F146" s="84"/>
      <c r="G146" s="84"/>
      <c r="H146" s="84"/>
      <c r="I146" s="84"/>
      <c r="J146" s="85">
        <v>0</v>
      </c>
      <c r="K146" s="79">
        <f>K147+K149</f>
        <v>134000</v>
      </c>
      <c r="L146" s="79">
        <f aca="true" t="shared" si="10" ref="L146:AE146">L147+L149</f>
        <v>0</v>
      </c>
      <c r="M146" s="79">
        <f t="shared" si="10"/>
        <v>0</v>
      </c>
      <c r="N146" s="79">
        <f t="shared" si="10"/>
        <v>0</v>
      </c>
      <c r="O146" s="79">
        <f t="shared" si="10"/>
        <v>0</v>
      </c>
      <c r="P146" s="79">
        <f t="shared" si="10"/>
        <v>0</v>
      </c>
      <c r="Q146" s="79">
        <f t="shared" si="10"/>
        <v>0</v>
      </c>
      <c r="R146" s="79">
        <f t="shared" si="10"/>
        <v>0</v>
      </c>
      <c r="S146" s="79">
        <f t="shared" si="10"/>
        <v>0</v>
      </c>
      <c r="T146" s="79">
        <f t="shared" si="10"/>
        <v>0</v>
      </c>
      <c r="U146" s="79">
        <f t="shared" si="10"/>
        <v>0</v>
      </c>
      <c r="V146" s="79">
        <f t="shared" si="10"/>
        <v>0</v>
      </c>
      <c r="W146" s="79">
        <f t="shared" si="10"/>
        <v>0</v>
      </c>
      <c r="X146" s="79">
        <f t="shared" si="10"/>
        <v>0</v>
      </c>
      <c r="Y146" s="79">
        <f t="shared" si="10"/>
        <v>0</v>
      </c>
      <c r="Z146" s="79">
        <f t="shared" si="10"/>
        <v>0</v>
      </c>
      <c r="AA146" s="79">
        <f t="shared" si="10"/>
        <v>0</v>
      </c>
      <c r="AB146" s="79">
        <f t="shared" si="10"/>
        <v>0</v>
      </c>
      <c r="AC146" s="79">
        <f t="shared" si="10"/>
        <v>0</v>
      </c>
      <c r="AD146" s="79">
        <f t="shared" si="10"/>
        <v>0</v>
      </c>
      <c r="AE146" s="79">
        <f t="shared" si="10"/>
        <v>134000</v>
      </c>
    </row>
    <row r="147" spans="1:31" ht="25.5" outlineLevel="4">
      <c r="A147" s="31">
        <v>130</v>
      </c>
      <c r="B147" s="83" t="s">
        <v>107</v>
      </c>
      <c r="C147" s="82" t="s">
        <v>106</v>
      </c>
      <c r="D147" s="82">
        <v>7001415001</v>
      </c>
      <c r="E147" s="82" t="s">
        <v>1</v>
      </c>
      <c r="F147" s="84"/>
      <c r="G147" s="84"/>
      <c r="H147" s="84"/>
      <c r="I147" s="84"/>
      <c r="J147" s="85">
        <v>0</v>
      </c>
      <c r="K147" s="79">
        <f>K148</f>
        <v>99000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80">
        <v>0</v>
      </c>
      <c r="AD147" s="79">
        <v>0</v>
      </c>
      <c r="AE147" s="81">
        <f>AE148</f>
        <v>99000</v>
      </c>
    </row>
    <row r="148" spans="1:31" ht="25.5" outlineLevel="5">
      <c r="A148" s="31">
        <v>131</v>
      </c>
      <c r="B148" s="32" t="s">
        <v>13</v>
      </c>
      <c r="C148" s="33" t="s">
        <v>106</v>
      </c>
      <c r="D148" s="33">
        <v>7001415001</v>
      </c>
      <c r="E148" s="33" t="s">
        <v>14</v>
      </c>
      <c r="F148" s="34"/>
      <c r="G148" s="34"/>
      <c r="H148" s="34"/>
      <c r="I148" s="34"/>
      <c r="J148" s="51">
        <v>0</v>
      </c>
      <c r="K148" s="35">
        <v>99000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55">
        <v>0</v>
      </c>
      <c r="AD148" s="35">
        <v>0</v>
      </c>
      <c r="AE148" s="76">
        <v>99000</v>
      </c>
    </row>
    <row r="149" spans="1:31" ht="25.5" outlineLevel="4">
      <c r="A149" s="31">
        <v>132</v>
      </c>
      <c r="B149" s="32" t="s">
        <v>108</v>
      </c>
      <c r="C149" s="33" t="s">
        <v>106</v>
      </c>
      <c r="D149" s="33">
        <v>7001415002</v>
      </c>
      <c r="E149" s="33" t="s">
        <v>1</v>
      </c>
      <c r="F149" s="34"/>
      <c r="G149" s="34"/>
      <c r="H149" s="34"/>
      <c r="I149" s="34"/>
      <c r="J149" s="51">
        <v>0</v>
      </c>
      <c r="K149" s="35">
        <f>K150</f>
        <v>35000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v>0</v>
      </c>
      <c r="AD149" s="35">
        <v>0</v>
      </c>
      <c r="AE149" s="76">
        <f>AE150</f>
        <v>35000</v>
      </c>
    </row>
    <row r="150" spans="1:31" ht="25.5" outlineLevel="5">
      <c r="A150" s="31">
        <v>133</v>
      </c>
      <c r="B150" s="32" t="s">
        <v>13</v>
      </c>
      <c r="C150" s="33" t="s">
        <v>106</v>
      </c>
      <c r="D150" s="33">
        <v>7001415002</v>
      </c>
      <c r="E150" s="33" t="s">
        <v>14</v>
      </c>
      <c r="F150" s="34"/>
      <c r="G150" s="34"/>
      <c r="H150" s="34"/>
      <c r="I150" s="34"/>
      <c r="J150" s="51">
        <v>0</v>
      </c>
      <c r="K150" s="35">
        <v>35000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55">
        <v>0</v>
      </c>
      <c r="AD150" s="35">
        <v>0</v>
      </c>
      <c r="AE150" s="76">
        <v>35000</v>
      </c>
    </row>
    <row r="151" spans="1:31" s="6" customFormat="1" ht="14.25" outlineLevel="1">
      <c r="A151" s="31">
        <v>134</v>
      </c>
      <c r="B151" s="36" t="s">
        <v>311</v>
      </c>
      <c r="C151" s="28" t="s">
        <v>109</v>
      </c>
      <c r="D151" s="28" t="s">
        <v>3</v>
      </c>
      <c r="E151" s="28" t="s">
        <v>1</v>
      </c>
      <c r="F151" s="29"/>
      <c r="G151" s="29"/>
      <c r="H151" s="29"/>
      <c r="I151" s="29"/>
      <c r="J151" s="50">
        <v>0</v>
      </c>
      <c r="K151" s="30">
        <f>K152+K155+K162</f>
        <v>5943206</v>
      </c>
      <c r="L151" s="30">
        <f aca="true" t="shared" si="11" ref="L151:AE151">L152+L155+L162</f>
        <v>0</v>
      </c>
      <c r="M151" s="30">
        <f t="shared" si="11"/>
        <v>0</v>
      </c>
      <c r="N151" s="30">
        <f t="shared" si="11"/>
        <v>0</v>
      </c>
      <c r="O151" s="30">
        <f t="shared" si="11"/>
        <v>0</v>
      </c>
      <c r="P151" s="30">
        <f t="shared" si="11"/>
        <v>0</v>
      </c>
      <c r="Q151" s="30">
        <f t="shared" si="11"/>
        <v>0</v>
      </c>
      <c r="R151" s="30">
        <f t="shared" si="11"/>
        <v>0</v>
      </c>
      <c r="S151" s="30">
        <f t="shared" si="11"/>
        <v>0</v>
      </c>
      <c r="T151" s="30">
        <f t="shared" si="11"/>
        <v>0</v>
      </c>
      <c r="U151" s="30">
        <f t="shared" si="11"/>
        <v>0</v>
      </c>
      <c r="V151" s="30">
        <f t="shared" si="11"/>
        <v>0</v>
      </c>
      <c r="W151" s="30">
        <f t="shared" si="11"/>
        <v>0</v>
      </c>
      <c r="X151" s="30">
        <f t="shared" si="11"/>
        <v>0</v>
      </c>
      <c r="Y151" s="30">
        <f t="shared" si="11"/>
        <v>0</v>
      </c>
      <c r="Z151" s="30">
        <f t="shared" si="11"/>
        <v>0</v>
      </c>
      <c r="AA151" s="30">
        <f t="shared" si="11"/>
        <v>0</v>
      </c>
      <c r="AB151" s="30">
        <f t="shared" si="11"/>
        <v>0</v>
      </c>
      <c r="AC151" s="30">
        <f t="shared" si="11"/>
        <v>0</v>
      </c>
      <c r="AD151" s="30">
        <f t="shared" si="11"/>
        <v>0</v>
      </c>
      <c r="AE151" s="30">
        <f t="shared" si="11"/>
        <v>1922384</v>
      </c>
    </row>
    <row r="152" spans="1:31" ht="76.5" outlineLevel="2">
      <c r="A152" s="31">
        <v>135</v>
      </c>
      <c r="B152" s="32" t="s">
        <v>110</v>
      </c>
      <c r="C152" s="33" t="s">
        <v>109</v>
      </c>
      <c r="D152" s="33" t="s">
        <v>111</v>
      </c>
      <c r="E152" s="33" t="s">
        <v>1</v>
      </c>
      <c r="F152" s="34"/>
      <c r="G152" s="34"/>
      <c r="H152" s="34"/>
      <c r="I152" s="34"/>
      <c r="J152" s="51">
        <v>0</v>
      </c>
      <c r="K152" s="35">
        <f>K153</f>
        <v>200000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55">
        <v>0</v>
      </c>
      <c r="AD152" s="35">
        <v>0</v>
      </c>
      <c r="AE152" s="76">
        <f>AE153</f>
        <v>200000</v>
      </c>
    </row>
    <row r="153" spans="1:31" ht="76.5" outlineLevel="4">
      <c r="A153" s="31">
        <v>136</v>
      </c>
      <c r="B153" s="32" t="s">
        <v>112</v>
      </c>
      <c r="C153" s="33" t="s">
        <v>109</v>
      </c>
      <c r="D153" s="33" t="s">
        <v>113</v>
      </c>
      <c r="E153" s="33" t="s">
        <v>1</v>
      </c>
      <c r="F153" s="34"/>
      <c r="G153" s="34"/>
      <c r="H153" s="34"/>
      <c r="I153" s="34"/>
      <c r="J153" s="51">
        <v>0</v>
      </c>
      <c r="K153" s="35">
        <f>K154</f>
        <v>200000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55">
        <v>0</v>
      </c>
      <c r="AD153" s="35">
        <v>0</v>
      </c>
      <c r="AE153" s="76">
        <f>AE154</f>
        <v>200000</v>
      </c>
    </row>
    <row r="154" spans="1:31" ht="25.5" outlineLevel="5">
      <c r="A154" s="31">
        <v>137</v>
      </c>
      <c r="B154" s="32" t="s">
        <v>13</v>
      </c>
      <c r="C154" s="33" t="s">
        <v>109</v>
      </c>
      <c r="D154" s="33" t="s">
        <v>113</v>
      </c>
      <c r="E154" s="33" t="s">
        <v>14</v>
      </c>
      <c r="F154" s="34"/>
      <c r="G154" s="34"/>
      <c r="H154" s="34"/>
      <c r="I154" s="34"/>
      <c r="J154" s="51">
        <v>0</v>
      </c>
      <c r="K154" s="35">
        <v>200000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55">
        <v>0</v>
      </c>
      <c r="AD154" s="35">
        <v>0</v>
      </c>
      <c r="AE154" s="76">
        <v>200000</v>
      </c>
    </row>
    <row r="155" spans="1:31" ht="51" outlineLevel="2">
      <c r="A155" s="31">
        <v>138</v>
      </c>
      <c r="B155" s="32" t="s">
        <v>49</v>
      </c>
      <c r="C155" s="33" t="s">
        <v>109</v>
      </c>
      <c r="D155" s="33" t="s">
        <v>50</v>
      </c>
      <c r="E155" s="33" t="s">
        <v>1</v>
      </c>
      <c r="F155" s="34"/>
      <c r="G155" s="34"/>
      <c r="H155" s="34"/>
      <c r="I155" s="34"/>
      <c r="J155" s="51">
        <v>0</v>
      </c>
      <c r="K155" s="35">
        <f>K156+K159</f>
        <v>600000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55">
        <v>0</v>
      </c>
      <c r="AD155" s="35">
        <v>0</v>
      </c>
      <c r="AE155" s="76">
        <f>AE156+AE159</f>
        <v>600000</v>
      </c>
    </row>
    <row r="156" spans="1:31" ht="51" outlineLevel="3">
      <c r="A156" s="31">
        <v>139</v>
      </c>
      <c r="B156" s="32" t="s">
        <v>118</v>
      </c>
      <c r="C156" s="33" t="s">
        <v>109</v>
      </c>
      <c r="D156" s="33" t="s">
        <v>119</v>
      </c>
      <c r="E156" s="33" t="s">
        <v>1</v>
      </c>
      <c r="F156" s="34"/>
      <c r="G156" s="34"/>
      <c r="H156" s="34"/>
      <c r="I156" s="34"/>
      <c r="J156" s="51">
        <v>0</v>
      </c>
      <c r="K156" s="35">
        <f>K157</f>
        <v>300000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55">
        <v>0</v>
      </c>
      <c r="AD156" s="35">
        <v>0</v>
      </c>
      <c r="AE156" s="76">
        <f>AE157</f>
        <v>300000</v>
      </c>
    </row>
    <row r="157" spans="1:31" ht="51" outlineLevel="4">
      <c r="A157" s="31">
        <v>140</v>
      </c>
      <c r="B157" s="32" t="s">
        <v>120</v>
      </c>
      <c r="C157" s="33" t="s">
        <v>109</v>
      </c>
      <c r="D157" s="33" t="s">
        <v>121</v>
      </c>
      <c r="E157" s="33" t="s">
        <v>1</v>
      </c>
      <c r="F157" s="34"/>
      <c r="G157" s="34"/>
      <c r="H157" s="34"/>
      <c r="I157" s="34"/>
      <c r="J157" s="51">
        <v>0</v>
      </c>
      <c r="K157" s="35">
        <f>K158</f>
        <v>300000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55">
        <v>0</v>
      </c>
      <c r="AD157" s="35">
        <v>0</v>
      </c>
      <c r="AE157" s="76">
        <f>AE158</f>
        <v>300000</v>
      </c>
    </row>
    <row r="158" spans="1:31" ht="25.5" outlineLevel="5">
      <c r="A158" s="31">
        <v>141</v>
      </c>
      <c r="B158" s="32" t="s">
        <v>13</v>
      </c>
      <c r="C158" s="33" t="s">
        <v>109</v>
      </c>
      <c r="D158" s="33" t="s">
        <v>121</v>
      </c>
      <c r="E158" s="33" t="s">
        <v>14</v>
      </c>
      <c r="F158" s="34"/>
      <c r="G158" s="34"/>
      <c r="H158" s="34"/>
      <c r="I158" s="34"/>
      <c r="J158" s="51">
        <v>0</v>
      </c>
      <c r="K158" s="35">
        <v>300000</v>
      </c>
      <c r="L158" s="35">
        <v>300000</v>
      </c>
      <c r="M158" s="35">
        <v>300000</v>
      </c>
      <c r="N158" s="35">
        <v>300000</v>
      </c>
      <c r="O158" s="35">
        <v>300000</v>
      </c>
      <c r="P158" s="35">
        <v>300000</v>
      </c>
      <c r="Q158" s="35">
        <v>300000</v>
      </c>
      <c r="R158" s="35">
        <v>300000</v>
      </c>
      <c r="S158" s="35">
        <v>300000</v>
      </c>
      <c r="T158" s="35">
        <v>300000</v>
      </c>
      <c r="U158" s="35">
        <v>300000</v>
      </c>
      <c r="V158" s="35">
        <v>300000</v>
      </c>
      <c r="W158" s="35">
        <v>300000</v>
      </c>
      <c r="X158" s="35">
        <v>300000</v>
      </c>
      <c r="Y158" s="35">
        <v>300000</v>
      </c>
      <c r="Z158" s="35">
        <v>300000</v>
      </c>
      <c r="AA158" s="35">
        <v>300000</v>
      </c>
      <c r="AB158" s="35">
        <v>300000</v>
      </c>
      <c r="AC158" s="35">
        <v>300000</v>
      </c>
      <c r="AD158" s="35">
        <v>300000</v>
      </c>
      <c r="AE158" s="35">
        <v>300000</v>
      </c>
    </row>
    <row r="159" spans="1:31" ht="38.25" outlineLevel="3">
      <c r="A159" s="31">
        <v>142</v>
      </c>
      <c r="B159" s="32" t="s">
        <v>122</v>
      </c>
      <c r="C159" s="33" t="s">
        <v>109</v>
      </c>
      <c r="D159" s="33" t="s">
        <v>123</v>
      </c>
      <c r="E159" s="33" t="s">
        <v>1</v>
      </c>
      <c r="F159" s="34"/>
      <c r="G159" s="34"/>
      <c r="H159" s="34"/>
      <c r="I159" s="34"/>
      <c r="J159" s="51">
        <v>0</v>
      </c>
      <c r="K159" s="35">
        <f>K160</f>
        <v>300000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55">
        <v>0</v>
      </c>
      <c r="AD159" s="35">
        <v>0</v>
      </c>
      <c r="AE159" s="76">
        <f>AE160</f>
        <v>300000</v>
      </c>
    </row>
    <row r="160" spans="1:31" ht="38.25" outlineLevel="4">
      <c r="A160" s="31">
        <v>143</v>
      </c>
      <c r="B160" s="32" t="s">
        <v>124</v>
      </c>
      <c r="C160" s="33" t="s">
        <v>109</v>
      </c>
      <c r="D160" s="33" t="s">
        <v>125</v>
      </c>
      <c r="E160" s="33" t="s">
        <v>1</v>
      </c>
      <c r="F160" s="34"/>
      <c r="G160" s="34"/>
      <c r="H160" s="34"/>
      <c r="I160" s="34"/>
      <c r="J160" s="51">
        <v>0</v>
      </c>
      <c r="K160" s="35">
        <f>K161</f>
        <v>300000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55">
        <v>0</v>
      </c>
      <c r="AD160" s="35">
        <v>0</v>
      </c>
      <c r="AE160" s="76">
        <f>AE161</f>
        <v>300000</v>
      </c>
    </row>
    <row r="161" spans="1:31" ht="25.5" outlineLevel="5">
      <c r="A161" s="31">
        <v>144</v>
      </c>
      <c r="B161" s="32" t="s">
        <v>13</v>
      </c>
      <c r="C161" s="33" t="s">
        <v>109</v>
      </c>
      <c r="D161" s="33" t="s">
        <v>125</v>
      </c>
      <c r="E161" s="33" t="s">
        <v>14</v>
      </c>
      <c r="F161" s="34"/>
      <c r="G161" s="34"/>
      <c r="H161" s="34"/>
      <c r="I161" s="34"/>
      <c r="J161" s="51">
        <v>0</v>
      </c>
      <c r="K161" s="35">
        <v>300000</v>
      </c>
      <c r="L161" s="35">
        <v>300000</v>
      </c>
      <c r="M161" s="35">
        <v>300000</v>
      </c>
      <c r="N161" s="35">
        <v>300000</v>
      </c>
      <c r="O161" s="35">
        <v>300000</v>
      </c>
      <c r="P161" s="35">
        <v>300000</v>
      </c>
      <c r="Q161" s="35">
        <v>300000</v>
      </c>
      <c r="R161" s="35">
        <v>300000</v>
      </c>
      <c r="S161" s="35">
        <v>300000</v>
      </c>
      <c r="T161" s="35">
        <v>300000</v>
      </c>
      <c r="U161" s="35">
        <v>300000</v>
      </c>
      <c r="V161" s="35">
        <v>300000</v>
      </c>
      <c r="W161" s="35">
        <v>300000</v>
      </c>
      <c r="X161" s="35">
        <v>300000</v>
      </c>
      <c r="Y161" s="35">
        <v>300000</v>
      </c>
      <c r="Z161" s="35">
        <v>300000</v>
      </c>
      <c r="AA161" s="35">
        <v>300000</v>
      </c>
      <c r="AB161" s="35">
        <v>300000</v>
      </c>
      <c r="AC161" s="35">
        <v>300000</v>
      </c>
      <c r="AD161" s="35">
        <v>300000</v>
      </c>
      <c r="AE161" s="35">
        <v>300000</v>
      </c>
    </row>
    <row r="162" spans="1:31" ht="15" outlineLevel="5">
      <c r="A162" s="31">
        <v>145</v>
      </c>
      <c r="B162" s="83" t="s">
        <v>351</v>
      </c>
      <c r="C162" s="82" t="s">
        <v>109</v>
      </c>
      <c r="D162" s="82">
        <v>7000000000</v>
      </c>
      <c r="E162" s="82" t="s">
        <v>1</v>
      </c>
      <c r="F162" s="84"/>
      <c r="G162" s="84"/>
      <c r="H162" s="84"/>
      <c r="I162" s="84"/>
      <c r="J162" s="85">
        <v>0</v>
      </c>
      <c r="K162" s="79">
        <f>K165+K167+K163</f>
        <v>5143206</v>
      </c>
      <c r="L162" s="79">
        <f aca="true" t="shared" si="12" ref="L162:AE162">L165+L167+L163</f>
        <v>0</v>
      </c>
      <c r="M162" s="79">
        <f t="shared" si="12"/>
        <v>0</v>
      </c>
      <c r="N162" s="79">
        <f t="shared" si="12"/>
        <v>0</v>
      </c>
      <c r="O162" s="79">
        <f t="shared" si="12"/>
        <v>0</v>
      </c>
      <c r="P162" s="79">
        <f t="shared" si="12"/>
        <v>0</v>
      </c>
      <c r="Q162" s="79">
        <f t="shared" si="12"/>
        <v>0</v>
      </c>
      <c r="R162" s="79">
        <f t="shared" si="12"/>
        <v>0</v>
      </c>
      <c r="S162" s="79">
        <f t="shared" si="12"/>
        <v>0</v>
      </c>
      <c r="T162" s="79">
        <f t="shared" si="12"/>
        <v>0</v>
      </c>
      <c r="U162" s="79">
        <f t="shared" si="12"/>
        <v>0</v>
      </c>
      <c r="V162" s="79">
        <f t="shared" si="12"/>
        <v>0</v>
      </c>
      <c r="W162" s="79">
        <f t="shared" si="12"/>
        <v>0</v>
      </c>
      <c r="X162" s="79">
        <f t="shared" si="12"/>
        <v>0</v>
      </c>
      <c r="Y162" s="79">
        <f t="shared" si="12"/>
        <v>0</v>
      </c>
      <c r="Z162" s="79">
        <f t="shared" si="12"/>
        <v>0</v>
      </c>
      <c r="AA162" s="79">
        <f t="shared" si="12"/>
        <v>0</v>
      </c>
      <c r="AB162" s="79">
        <f t="shared" si="12"/>
        <v>0</v>
      </c>
      <c r="AC162" s="79">
        <f t="shared" si="12"/>
        <v>0</v>
      </c>
      <c r="AD162" s="79">
        <f t="shared" si="12"/>
        <v>0</v>
      </c>
      <c r="AE162" s="79">
        <f t="shared" si="12"/>
        <v>1122384</v>
      </c>
    </row>
    <row r="163" spans="1:31" ht="24.75" customHeight="1" outlineLevel="5">
      <c r="A163" s="31">
        <v>146</v>
      </c>
      <c r="B163" s="83" t="s">
        <v>355</v>
      </c>
      <c r="C163" s="82" t="s">
        <v>109</v>
      </c>
      <c r="D163" s="82">
        <v>7001215004</v>
      </c>
      <c r="E163" s="82" t="s">
        <v>1</v>
      </c>
      <c r="F163" s="84"/>
      <c r="G163" s="84"/>
      <c r="H163" s="84"/>
      <c r="I163" s="84"/>
      <c r="J163" s="85"/>
      <c r="K163" s="79">
        <f>K164</f>
        <v>4831706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85">
        <f>AE164</f>
        <v>810884</v>
      </c>
    </row>
    <row r="164" spans="1:31" ht="25.5" outlineLevel="5">
      <c r="A164" s="31">
        <v>147</v>
      </c>
      <c r="B164" s="32" t="s">
        <v>13</v>
      </c>
      <c r="C164" s="82" t="s">
        <v>109</v>
      </c>
      <c r="D164" s="82">
        <v>7001215004</v>
      </c>
      <c r="E164" s="82">
        <v>240</v>
      </c>
      <c r="F164" s="84"/>
      <c r="G164" s="84"/>
      <c r="H164" s="84"/>
      <c r="I164" s="84"/>
      <c r="J164" s="85"/>
      <c r="K164" s="79">
        <v>4831706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85">
        <v>810884</v>
      </c>
    </row>
    <row r="165" spans="1:31" ht="38.25" outlineLevel="5">
      <c r="A165" s="31">
        <v>148</v>
      </c>
      <c r="B165" s="83" t="s">
        <v>114</v>
      </c>
      <c r="C165" s="82" t="s">
        <v>109</v>
      </c>
      <c r="D165" s="82">
        <v>7001515001</v>
      </c>
      <c r="E165" s="82" t="s">
        <v>1</v>
      </c>
      <c r="F165" s="84"/>
      <c r="G165" s="84"/>
      <c r="H165" s="84"/>
      <c r="I165" s="84"/>
      <c r="J165" s="85">
        <v>0</v>
      </c>
      <c r="K165" s="79">
        <f>K166</f>
        <v>300000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80">
        <v>0</v>
      </c>
      <c r="AD165" s="79">
        <v>0</v>
      </c>
      <c r="AE165" s="81">
        <f>AE166</f>
        <v>300000</v>
      </c>
    </row>
    <row r="166" spans="1:31" ht="39" customHeight="1" outlineLevel="5">
      <c r="A166" s="31">
        <v>149</v>
      </c>
      <c r="B166" s="32" t="s">
        <v>115</v>
      </c>
      <c r="C166" s="33" t="s">
        <v>109</v>
      </c>
      <c r="D166" s="33">
        <v>7001515001</v>
      </c>
      <c r="E166" s="33" t="s">
        <v>116</v>
      </c>
      <c r="F166" s="34"/>
      <c r="G166" s="34"/>
      <c r="H166" s="34"/>
      <c r="I166" s="34"/>
      <c r="J166" s="51">
        <v>0</v>
      </c>
      <c r="K166" s="35">
        <v>300000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55">
        <v>0</v>
      </c>
      <c r="AD166" s="35">
        <v>0</v>
      </c>
      <c r="AE166" s="76">
        <v>300000</v>
      </c>
    </row>
    <row r="167" spans="1:31" ht="25.5" outlineLevel="5">
      <c r="A167" s="31">
        <v>150</v>
      </c>
      <c r="B167" s="32" t="s">
        <v>117</v>
      </c>
      <c r="C167" s="33" t="s">
        <v>109</v>
      </c>
      <c r="D167" s="33">
        <v>7001515002</v>
      </c>
      <c r="E167" s="33" t="s">
        <v>1</v>
      </c>
      <c r="F167" s="34"/>
      <c r="G167" s="34"/>
      <c r="H167" s="34"/>
      <c r="I167" s="34"/>
      <c r="J167" s="51">
        <v>0</v>
      </c>
      <c r="K167" s="35">
        <f>K168</f>
        <v>11500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55">
        <v>0</v>
      </c>
      <c r="AD167" s="35">
        <v>0</v>
      </c>
      <c r="AE167" s="76">
        <f>AE168</f>
        <v>11500</v>
      </c>
    </row>
    <row r="168" spans="1:31" ht="38.25" customHeight="1" outlineLevel="5">
      <c r="A168" s="31">
        <v>151</v>
      </c>
      <c r="B168" s="32" t="s">
        <v>115</v>
      </c>
      <c r="C168" s="33" t="s">
        <v>109</v>
      </c>
      <c r="D168" s="33">
        <v>7001515002</v>
      </c>
      <c r="E168" s="33" t="s">
        <v>116</v>
      </c>
      <c r="F168" s="34"/>
      <c r="G168" s="34"/>
      <c r="H168" s="34"/>
      <c r="I168" s="34"/>
      <c r="J168" s="51">
        <v>0</v>
      </c>
      <c r="K168" s="35">
        <v>11500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55">
        <v>0</v>
      </c>
      <c r="AD168" s="35">
        <v>0</v>
      </c>
      <c r="AE168" s="76">
        <v>11500</v>
      </c>
    </row>
    <row r="169" spans="1:31" s="6" customFormat="1" ht="14.25">
      <c r="A169" s="31">
        <v>152</v>
      </c>
      <c r="B169" s="36" t="s">
        <v>312</v>
      </c>
      <c r="C169" s="28" t="s">
        <v>126</v>
      </c>
      <c r="D169" s="28" t="s">
        <v>3</v>
      </c>
      <c r="E169" s="28" t="s">
        <v>1</v>
      </c>
      <c r="F169" s="29"/>
      <c r="G169" s="29"/>
      <c r="H169" s="29"/>
      <c r="I169" s="29"/>
      <c r="J169" s="50">
        <v>0</v>
      </c>
      <c r="K169" s="30">
        <f>K170+K191+K198+K214</f>
        <v>172500685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54">
        <v>0</v>
      </c>
      <c r="AD169" s="30">
        <v>0</v>
      </c>
      <c r="AE169" s="75">
        <f>AE170+AE191+AE198+AE214</f>
        <v>134244528</v>
      </c>
    </row>
    <row r="170" spans="1:31" s="6" customFormat="1" ht="14.25" outlineLevel="1">
      <c r="A170" s="31">
        <v>153</v>
      </c>
      <c r="B170" s="36" t="s">
        <v>313</v>
      </c>
      <c r="C170" s="28" t="s">
        <v>127</v>
      </c>
      <c r="D170" s="28" t="s">
        <v>3</v>
      </c>
      <c r="E170" s="28" t="s">
        <v>1</v>
      </c>
      <c r="F170" s="29"/>
      <c r="G170" s="29"/>
      <c r="H170" s="29"/>
      <c r="I170" s="29"/>
      <c r="J170" s="50">
        <v>0</v>
      </c>
      <c r="K170" s="30">
        <f>K171+K183+K187</f>
        <v>14357400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54">
        <v>0</v>
      </c>
      <c r="AD170" s="30">
        <v>0</v>
      </c>
      <c r="AE170" s="75">
        <f>AE171+AE183+AE187</f>
        <v>12050570</v>
      </c>
    </row>
    <row r="171" spans="1:31" ht="38.25" outlineLevel="2">
      <c r="A171" s="31">
        <v>154</v>
      </c>
      <c r="B171" s="32" t="s">
        <v>128</v>
      </c>
      <c r="C171" s="33" t="s">
        <v>127</v>
      </c>
      <c r="D171" s="33" t="s">
        <v>129</v>
      </c>
      <c r="E171" s="33" t="s">
        <v>1</v>
      </c>
      <c r="F171" s="34"/>
      <c r="G171" s="34"/>
      <c r="H171" s="34"/>
      <c r="I171" s="34"/>
      <c r="J171" s="51">
        <v>0</v>
      </c>
      <c r="K171" s="35">
        <f>K172+K178</f>
        <v>4288800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55">
        <v>0</v>
      </c>
      <c r="AD171" s="35">
        <v>0</v>
      </c>
      <c r="AE171" s="76">
        <f>AE172+AE178</f>
        <v>4000000</v>
      </c>
    </row>
    <row r="172" spans="1:31" ht="51" outlineLevel="3">
      <c r="A172" s="31">
        <v>155</v>
      </c>
      <c r="B172" s="32" t="s">
        <v>130</v>
      </c>
      <c r="C172" s="33" t="s">
        <v>127</v>
      </c>
      <c r="D172" s="33" t="s">
        <v>131</v>
      </c>
      <c r="E172" s="33" t="s">
        <v>1</v>
      </c>
      <c r="F172" s="34"/>
      <c r="G172" s="34"/>
      <c r="H172" s="34"/>
      <c r="I172" s="34"/>
      <c r="J172" s="51">
        <v>0</v>
      </c>
      <c r="K172" s="35">
        <f>K173+K175</f>
        <v>3288800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55">
        <v>0</v>
      </c>
      <c r="AD172" s="35">
        <v>0</v>
      </c>
      <c r="AE172" s="76">
        <f>AE173+AE175</f>
        <v>3000000</v>
      </c>
    </row>
    <row r="173" spans="1:31" ht="25.5" outlineLevel="4">
      <c r="A173" s="31">
        <v>156</v>
      </c>
      <c r="B173" s="32" t="s">
        <v>132</v>
      </c>
      <c r="C173" s="33" t="s">
        <v>127</v>
      </c>
      <c r="D173" s="33" t="s">
        <v>133</v>
      </c>
      <c r="E173" s="33" t="s">
        <v>1</v>
      </c>
      <c r="F173" s="34"/>
      <c r="G173" s="34"/>
      <c r="H173" s="34"/>
      <c r="I173" s="34"/>
      <c r="J173" s="51">
        <v>0</v>
      </c>
      <c r="K173" s="35">
        <f>K174</f>
        <v>1488800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55">
        <v>0</v>
      </c>
      <c r="AD173" s="35">
        <v>0</v>
      </c>
      <c r="AE173" s="76">
        <f>AE174</f>
        <v>1400000</v>
      </c>
    </row>
    <row r="174" spans="1:31" ht="25.5" outlineLevel="5">
      <c r="A174" s="31">
        <v>157</v>
      </c>
      <c r="B174" s="32" t="s">
        <v>13</v>
      </c>
      <c r="C174" s="33" t="s">
        <v>127</v>
      </c>
      <c r="D174" s="33" t="s">
        <v>133</v>
      </c>
      <c r="E174" s="33" t="s">
        <v>14</v>
      </c>
      <c r="F174" s="34"/>
      <c r="G174" s="34"/>
      <c r="H174" s="34"/>
      <c r="I174" s="34"/>
      <c r="J174" s="51">
        <v>0</v>
      </c>
      <c r="K174" s="35">
        <v>1488800</v>
      </c>
      <c r="L174" s="35">
        <f aca="true" t="shared" si="13" ref="L174:AD174">1669800-202000</f>
        <v>1467800</v>
      </c>
      <c r="M174" s="35">
        <f t="shared" si="13"/>
        <v>1467800</v>
      </c>
      <c r="N174" s="35">
        <f t="shared" si="13"/>
        <v>1467800</v>
      </c>
      <c r="O174" s="35">
        <f t="shared" si="13"/>
        <v>1467800</v>
      </c>
      <c r="P174" s="35">
        <f t="shared" si="13"/>
        <v>1467800</v>
      </c>
      <c r="Q174" s="35">
        <f t="shared" si="13"/>
        <v>1467800</v>
      </c>
      <c r="R174" s="35">
        <f t="shared" si="13"/>
        <v>1467800</v>
      </c>
      <c r="S174" s="35">
        <f t="shared" si="13"/>
        <v>1467800</v>
      </c>
      <c r="T174" s="35">
        <f t="shared" si="13"/>
        <v>1467800</v>
      </c>
      <c r="U174" s="35">
        <f t="shared" si="13"/>
        <v>1467800</v>
      </c>
      <c r="V174" s="35">
        <f t="shared" si="13"/>
        <v>1467800</v>
      </c>
      <c r="W174" s="35">
        <f t="shared" si="13"/>
        <v>1467800</v>
      </c>
      <c r="X174" s="35">
        <f t="shared" si="13"/>
        <v>1467800</v>
      </c>
      <c r="Y174" s="35">
        <f t="shared" si="13"/>
        <v>1467800</v>
      </c>
      <c r="Z174" s="35">
        <f t="shared" si="13"/>
        <v>1467800</v>
      </c>
      <c r="AA174" s="35">
        <f t="shared" si="13"/>
        <v>1467800</v>
      </c>
      <c r="AB174" s="35">
        <f t="shared" si="13"/>
        <v>1467800</v>
      </c>
      <c r="AC174" s="35">
        <f t="shared" si="13"/>
        <v>1467800</v>
      </c>
      <c r="AD174" s="35">
        <f t="shared" si="13"/>
        <v>1467800</v>
      </c>
      <c r="AE174" s="35">
        <v>1400000</v>
      </c>
    </row>
    <row r="175" spans="1:31" ht="38.25" outlineLevel="4">
      <c r="A175" s="31">
        <v>158</v>
      </c>
      <c r="B175" s="32" t="s">
        <v>134</v>
      </c>
      <c r="C175" s="33" t="s">
        <v>127</v>
      </c>
      <c r="D175" s="33" t="s">
        <v>135</v>
      </c>
      <c r="E175" s="33" t="s">
        <v>1</v>
      </c>
      <c r="F175" s="34"/>
      <c r="G175" s="34"/>
      <c r="H175" s="34"/>
      <c r="I175" s="34"/>
      <c r="J175" s="51">
        <v>0</v>
      </c>
      <c r="K175" s="35">
        <f>K176+K177</f>
        <v>1800000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55">
        <v>0</v>
      </c>
      <c r="AD175" s="35">
        <v>0</v>
      </c>
      <c r="AE175" s="76">
        <f>AE176+AE177</f>
        <v>1600000</v>
      </c>
    </row>
    <row r="176" spans="1:31" ht="25.5" outlineLevel="5">
      <c r="A176" s="31">
        <v>159</v>
      </c>
      <c r="B176" s="32" t="s">
        <v>13</v>
      </c>
      <c r="C176" s="33" t="s">
        <v>127</v>
      </c>
      <c r="D176" s="33" t="s">
        <v>135</v>
      </c>
      <c r="E176" s="33" t="s">
        <v>14</v>
      </c>
      <c r="F176" s="34"/>
      <c r="G176" s="34"/>
      <c r="H176" s="34"/>
      <c r="I176" s="34"/>
      <c r="J176" s="51">
        <v>0</v>
      </c>
      <c r="K176" s="35">
        <v>800000</v>
      </c>
      <c r="L176" s="35">
        <v>1000000</v>
      </c>
      <c r="M176" s="35">
        <v>1000000</v>
      </c>
      <c r="N176" s="35">
        <v>1000000</v>
      </c>
      <c r="O176" s="35">
        <v>1000000</v>
      </c>
      <c r="P176" s="35">
        <v>1000000</v>
      </c>
      <c r="Q176" s="35">
        <v>1000000</v>
      </c>
      <c r="R176" s="35">
        <v>1000000</v>
      </c>
      <c r="S176" s="35">
        <v>1000000</v>
      </c>
      <c r="T176" s="35">
        <v>1000000</v>
      </c>
      <c r="U176" s="35">
        <v>1000000</v>
      </c>
      <c r="V176" s="35">
        <v>1000000</v>
      </c>
      <c r="W176" s="35">
        <v>1000000</v>
      </c>
      <c r="X176" s="35">
        <v>1000000</v>
      </c>
      <c r="Y176" s="35">
        <v>1000000</v>
      </c>
      <c r="Z176" s="35">
        <v>1000000</v>
      </c>
      <c r="AA176" s="35">
        <v>1000000</v>
      </c>
      <c r="AB176" s="35">
        <v>1000000</v>
      </c>
      <c r="AC176" s="35">
        <v>1000000</v>
      </c>
      <c r="AD176" s="35">
        <v>1000000</v>
      </c>
      <c r="AE176" s="35">
        <v>800000</v>
      </c>
    </row>
    <row r="177" spans="1:31" ht="51" outlineLevel="5">
      <c r="A177" s="31">
        <v>160</v>
      </c>
      <c r="B177" s="32" t="s">
        <v>98</v>
      </c>
      <c r="C177" s="33" t="s">
        <v>127</v>
      </c>
      <c r="D177" s="33" t="s">
        <v>135</v>
      </c>
      <c r="E177" s="33" t="s">
        <v>99</v>
      </c>
      <c r="F177" s="34"/>
      <c r="G177" s="34"/>
      <c r="H177" s="34"/>
      <c r="I177" s="34"/>
      <c r="J177" s="51">
        <v>0</v>
      </c>
      <c r="K177" s="35">
        <v>1000000</v>
      </c>
      <c r="L177" s="35">
        <v>2000000</v>
      </c>
      <c r="M177" s="35">
        <v>2000000</v>
      </c>
      <c r="N177" s="35">
        <v>2000000</v>
      </c>
      <c r="O177" s="35">
        <v>2000000</v>
      </c>
      <c r="P177" s="35">
        <v>2000000</v>
      </c>
      <c r="Q177" s="35">
        <v>2000000</v>
      </c>
      <c r="R177" s="35">
        <v>2000000</v>
      </c>
      <c r="S177" s="35">
        <v>2000000</v>
      </c>
      <c r="T177" s="35">
        <v>2000000</v>
      </c>
      <c r="U177" s="35">
        <v>2000000</v>
      </c>
      <c r="V177" s="35">
        <v>2000000</v>
      </c>
      <c r="W177" s="35">
        <v>2000000</v>
      </c>
      <c r="X177" s="35">
        <v>2000000</v>
      </c>
      <c r="Y177" s="35">
        <v>2000000</v>
      </c>
      <c r="Z177" s="35">
        <v>2000000</v>
      </c>
      <c r="AA177" s="35">
        <v>2000000</v>
      </c>
      <c r="AB177" s="35">
        <v>2000000</v>
      </c>
      <c r="AC177" s="35">
        <v>2000000</v>
      </c>
      <c r="AD177" s="35">
        <v>2000000</v>
      </c>
      <c r="AE177" s="35">
        <v>800000</v>
      </c>
    </row>
    <row r="178" spans="1:31" ht="38.25" outlineLevel="3">
      <c r="A178" s="31">
        <v>161</v>
      </c>
      <c r="B178" s="32" t="s">
        <v>136</v>
      </c>
      <c r="C178" s="33" t="s">
        <v>127</v>
      </c>
      <c r="D178" s="33" t="s">
        <v>137</v>
      </c>
      <c r="E178" s="33" t="s">
        <v>1</v>
      </c>
      <c r="F178" s="34"/>
      <c r="G178" s="34"/>
      <c r="H178" s="34"/>
      <c r="I178" s="34"/>
      <c r="J178" s="51">
        <v>0</v>
      </c>
      <c r="K178" s="35">
        <f>K179+K181</f>
        <v>1000000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55">
        <v>0</v>
      </c>
      <c r="AD178" s="35">
        <v>0</v>
      </c>
      <c r="AE178" s="76">
        <f>AE179+AE181</f>
        <v>1000000</v>
      </c>
    </row>
    <row r="179" spans="1:31" ht="38.25" outlineLevel="4">
      <c r="A179" s="31">
        <v>162</v>
      </c>
      <c r="B179" s="32" t="s">
        <v>138</v>
      </c>
      <c r="C179" s="33" t="s">
        <v>127</v>
      </c>
      <c r="D179" s="33" t="s">
        <v>139</v>
      </c>
      <c r="E179" s="33" t="s">
        <v>1</v>
      </c>
      <c r="F179" s="34"/>
      <c r="G179" s="34"/>
      <c r="H179" s="34"/>
      <c r="I179" s="34"/>
      <c r="J179" s="51">
        <v>0</v>
      </c>
      <c r="K179" s="35">
        <f>K180</f>
        <v>500000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55">
        <v>0</v>
      </c>
      <c r="AD179" s="35">
        <v>0</v>
      </c>
      <c r="AE179" s="76">
        <f>AE180</f>
        <v>500000</v>
      </c>
    </row>
    <row r="180" spans="1:31" ht="25.5" outlineLevel="5">
      <c r="A180" s="31">
        <v>163</v>
      </c>
      <c r="B180" s="32" t="s">
        <v>13</v>
      </c>
      <c r="C180" s="33" t="s">
        <v>127</v>
      </c>
      <c r="D180" s="33" t="s">
        <v>139</v>
      </c>
      <c r="E180" s="33" t="s">
        <v>14</v>
      </c>
      <c r="F180" s="34"/>
      <c r="G180" s="34"/>
      <c r="H180" s="34"/>
      <c r="I180" s="34"/>
      <c r="J180" s="51">
        <v>0</v>
      </c>
      <c r="K180" s="35">
        <v>500000</v>
      </c>
      <c r="L180" s="35">
        <v>800000</v>
      </c>
      <c r="M180" s="35">
        <v>800000</v>
      </c>
      <c r="N180" s="35">
        <v>800000</v>
      </c>
      <c r="O180" s="35">
        <v>800000</v>
      </c>
      <c r="P180" s="35">
        <v>800000</v>
      </c>
      <c r="Q180" s="35">
        <v>800000</v>
      </c>
      <c r="R180" s="35">
        <v>800000</v>
      </c>
      <c r="S180" s="35">
        <v>800000</v>
      </c>
      <c r="T180" s="35">
        <v>800000</v>
      </c>
      <c r="U180" s="35">
        <v>800000</v>
      </c>
      <c r="V180" s="35">
        <v>800000</v>
      </c>
      <c r="W180" s="35">
        <v>800000</v>
      </c>
      <c r="X180" s="35">
        <v>800000</v>
      </c>
      <c r="Y180" s="35">
        <v>800000</v>
      </c>
      <c r="Z180" s="35">
        <v>800000</v>
      </c>
      <c r="AA180" s="35">
        <v>800000</v>
      </c>
      <c r="AB180" s="35">
        <v>800000</v>
      </c>
      <c r="AC180" s="35">
        <v>800000</v>
      </c>
      <c r="AD180" s="35">
        <v>800000</v>
      </c>
      <c r="AE180" s="35">
        <v>500000</v>
      </c>
    </row>
    <row r="181" spans="1:31" ht="25.5" outlineLevel="4">
      <c r="A181" s="31">
        <v>164</v>
      </c>
      <c r="B181" s="32" t="s">
        <v>140</v>
      </c>
      <c r="C181" s="33" t="s">
        <v>127</v>
      </c>
      <c r="D181" s="33" t="s">
        <v>141</v>
      </c>
      <c r="E181" s="33" t="s">
        <v>1</v>
      </c>
      <c r="F181" s="34"/>
      <c r="G181" s="34"/>
      <c r="H181" s="34"/>
      <c r="I181" s="34"/>
      <c r="J181" s="51">
        <v>0</v>
      </c>
      <c r="K181" s="35">
        <f>K182</f>
        <v>500000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55">
        <v>0</v>
      </c>
      <c r="AD181" s="35">
        <v>0</v>
      </c>
      <c r="AE181" s="76">
        <f>AE182</f>
        <v>500000</v>
      </c>
    </row>
    <row r="182" spans="1:31" ht="25.5" outlineLevel="5">
      <c r="A182" s="31">
        <v>165</v>
      </c>
      <c r="B182" s="32" t="s">
        <v>13</v>
      </c>
      <c r="C182" s="33" t="s">
        <v>127</v>
      </c>
      <c r="D182" s="33" t="s">
        <v>141</v>
      </c>
      <c r="E182" s="33" t="s">
        <v>14</v>
      </c>
      <c r="F182" s="34"/>
      <c r="G182" s="34"/>
      <c r="H182" s="34"/>
      <c r="I182" s="34"/>
      <c r="J182" s="51">
        <v>0</v>
      </c>
      <c r="K182" s="35">
        <v>500000</v>
      </c>
      <c r="L182" s="35">
        <v>800000</v>
      </c>
      <c r="M182" s="35">
        <v>800000</v>
      </c>
      <c r="N182" s="35">
        <v>800000</v>
      </c>
      <c r="O182" s="35">
        <v>800000</v>
      </c>
      <c r="P182" s="35">
        <v>800000</v>
      </c>
      <c r="Q182" s="35">
        <v>800000</v>
      </c>
      <c r="R182" s="35">
        <v>800000</v>
      </c>
      <c r="S182" s="35">
        <v>800000</v>
      </c>
      <c r="T182" s="35">
        <v>800000</v>
      </c>
      <c r="U182" s="35">
        <v>800000</v>
      </c>
      <c r="V182" s="35">
        <v>800000</v>
      </c>
      <c r="W182" s="35">
        <v>800000</v>
      </c>
      <c r="X182" s="35">
        <v>800000</v>
      </c>
      <c r="Y182" s="35">
        <v>800000</v>
      </c>
      <c r="Z182" s="35">
        <v>800000</v>
      </c>
      <c r="AA182" s="35">
        <v>800000</v>
      </c>
      <c r="AB182" s="35">
        <v>800000</v>
      </c>
      <c r="AC182" s="35">
        <v>800000</v>
      </c>
      <c r="AD182" s="35">
        <v>800000</v>
      </c>
      <c r="AE182" s="35">
        <v>500000</v>
      </c>
    </row>
    <row r="183" spans="1:31" ht="54.75" customHeight="1" outlineLevel="2">
      <c r="A183" s="31">
        <v>166</v>
      </c>
      <c r="B183" s="32" t="s">
        <v>90</v>
      </c>
      <c r="C183" s="33" t="s">
        <v>127</v>
      </c>
      <c r="D183" s="33" t="s">
        <v>91</v>
      </c>
      <c r="E183" s="33" t="s">
        <v>1</v>
      </c>
      <c r="F183" s="34"/>
      <c r="G183" s="34"/>
      <c r="H183" s="34"/>
      <c r="I183" s="34"/>
      <c r="J183" s="51">
        <v>0</v>
      </c>
      <c r="K183" s="35">
        <f>K184</f>
        <v>10000000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55">
        <v>0</v>
      </c>
      <c r="AD183" s="35">
        <v>0</v>
      </c>
      <c r="AE183" s="76">
        <f>AE184</f>
        <v>8000000</v>
      </c>
    </row>
    <row r="184" spans="1:31" ht="38.25" outlineLevel="3">
      <c r="A184" s="31">
        <v>167</v>
      </c>
      <c r="B184" s="32" t="s">
        <v>142</v>
      </c>
      <c r="C184" s="33" t="s">
        <v>127</v>
      </c>
      <c r="D184" s="33" t="s">
        <v>143</v>
      </c>
      <c r="E184" s="33" t="s">
        <v>1</v>
      </c>
      <c r="F184" s="34"/>
      <c r="G184" s="34"/>
      <c r="H184" s="34"/>
      <c r="I184" s="34"/>
      <c r="J184" s="51">
        <v>0</v>
      </c>
      <c r="K184" s="35">
        <f>K185</f>
        <v>10000000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55">
        <v>0</v>
      </c>
      <c r="AD184" s="35">
        <v>0</v>
      </c>
      <c r="AE184" s="76">
        <f>AE185</f>
        <v>8000000</v>
      </c>
    </row>
    <row r="185" spans="1:31" ht="38.25" outlineLevel="4">
      <c r="A185" s="31">
        <v>168</v>
      </c>
      <c r="B185" s="32" t="s">
        <v>144</v>
      </c>
      <c r="C185" s="33" t="s">
        <v>127</v>
      </c>
      <c r="D185" s="33" t="s">
        <v>145</v>
      </c>
      <c r="E185" s="33" t="s">
        <v>1</v>
      </c>
      <c r="F185" s="34"/>
      <c r="G185" s="34"/>
      <c r="H185" s="34"/>
      <c r="I185" s="34"/>
      <c r="J185" s="51">
        <v>0</v>
      </c>
      <c r="K185" s="35">
        <f>K186</f>
        <v>10000000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55">
        <v>0</v>
      </c>
      <c r="AD185" s="35">
        <v>0</v>
      </c>
      <c r="AE185" s="76">
        <f>AE186</f>
        <v>8000000</v>
      </c>
    </row>
    <row r="186" spans="1:31" ht="15" outlineLevel="5">
      <c r="A186" s="31">
        <v>169</v>
      </c>
      <c r="B186" s="32" t="s">
        <v>146</v>
      </c>
      <c r="C186" s="33" t="s">
        <v>127</v>
      </c>
      <c r="D186" s="33" t="s">
        <v>145</v>
      </c>
      <c r="E186" s="33" t="s">
        <v>147</v>
      </c>
      <c r="F186" s="34"/>
      <c r="G186" s="34"/>
      <c r="H186" s="34"/>
      <c r="I186" s="34"/>
      <c r="J186" s="51">
        <v>0</v>
      </c>
      <c r="K186" s="35">
        <v>10000000</v>
      </c>
      <c r="L186" s="35">
        <v>10000000</v>
      </c>
      <c r="M186" s="35">
        <v>10000000</v>
      </c>
      <c r="N186" s="35">
        <v>10000000</v>
      </c>
      <c r="O186" s="35">
        <v>10000000</v>
      </c>
      <c r="P186" s="35">
        <v>10000000</v>
      </c>
      <c r="Q186" s="35">
        <v>10000000</v>
      </c>
      <c r="R186" s="35">
        <v>10000000</v>
      </c>
      <c r="S186" s="35">
        <v>10000000</v>
      </c>
      <c r="T186" s="35">
        <v>10000000</v>
      </c>
      <c r="U186" s="35">
        <v>10000000</v>
      </c>
      <c r="V186" s="35">
        <v>10000000</v>
      </c>
      <c r="W186" s="35">
        <v>10000000</v>
      </c>
      <c r="X186" s="35">
        <v>10000000</v>
      </c>
      <c r="Y186" s="35">
        <v>10000000</v>
      </c>
      <c r="Z186" s="35">
        <v>10000000</v>
      </c>
      <c r="AA186" s="35">
        <v>10000000</v>
      </c>
      <c r="AB186" s="35">
        <v>10000000</v>
      </c>
      <c r="AC186" s="35">
        <v>10000000</v>
      </c>
      <c r="AD186" s="35">
        <v>10000000</v>
      </c>
      <c r="AE186" s="35">
        <v>8000000</v>
      </c>
    </row>
    <row r="187" spans="1:31" ht="51" outlineLevel="2">
      <c r="A187" s="31">
        <v>170</v>
      </c>
      <c r="B187" s="32" t="s">
        <v>49</v>
      </c>
      <c r="C187" s="33" t="s">
        <v>127</v>
      </c>
      <c r="D187" s="33" t="s">
        <v>50</v>
      </c>
      <c r="E187" s="33" t="s">
        <v>1</v>
      </c>
      <c r="F187" s="34"/>
      <c r="G187" s="34"/>
      <c r="H187" s="34"/>
      <c r="I187" s="34"/>
      <c r="J187" s="51">
        <v>0</v>
      </c>
      <c r="K187" s="35">
        <f>K188</f>
        <v>68600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55">
        <v>0</v>
      </c>
      <c r="AD187" s="35">
        <v>0</v>
      </c>
      <c r="AE187" s="76">
        <f>AE188</f>
        <v>50570</v>
      </c>
    </row>
    <row r="188" spans="1:31" ht="51" outlineLevel="3">
      <c r="A188" s="31">
        <v>171</v>
      </c>
      <c r="B188" s="32" t="s">
        <v>118</v>
      </c>
      <c r="C188" s="33" t="s">
        <v>127</v>
      </c>
      <c r="D188" s="33" t="s">
        <v>119</v>
      </c>
      <c r="E188" s="33" t="s">
        <v>1</v>
      </c>
      <c r="F188" s="34"/>
      <c r="G188" s="34"/>
      <c r="H188" s="34"/>
      <c r="I188" s="34"/>
      <c r="J188" s="51">
        <v>0</v>
      </c>
      <c r="K188" s="35">
        <f>K189</f>
        <v>68600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55">
        <v>0</v>
      </c>
      <c r="AD188" s="35">
        <v>0</v>
      </c>
      <c r="AE188" s="76">
        <f>AE189</f>
        <v>50570</v>
      </c>
    </row>
    <row r="189" spans="1:31" ht="25.5" outlineLevel="4">
      <c r="A189" s="31">
        <v>172</v>
      </c>
      <c r="B189" s="32" t="s">
        <v>132</v>
      </c>
      <c r="C189" s="33" t="s">
        <v>127</v>
      </c>
      <c r="D189" s="33" t="s">
        <v>148</v>
      </c>
      <c r="E189" s="33" t="s">
        <v>1</v>
      </c>
      <c r="F189" s="34"/>
      <c r="G189" s="34"/>
      <c r="H189" s="34"/>
      <c r="I189" s="34"/>
      <c r="J189" s="51">
        <v>0</v>
      </c>
      <c r="K189" s="35">
        <f>K190</f>
        <v>68600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55">
        <v>0</v>
      </c>
      <c r="AD189" s="35">
        <v>0</v>
      </c>
      <c r="AE189" s="76">
        <f>AE190</f>
        <v>50570</v>
      </c>
    </row>
    <row r="190" spans="1:31" ht="25.5" outlineLevel="5">
      <c r="A190" s="31">
        <v>173</v>
      </c>
      <c r="B190" s="32" t="s">
        <v>13</v>
      </c>
      <c r="C190" s="33" t="s">
        <v>127</v>
      </c>
      <c r="D190" s="33" t="s">
        <v>148</v>
      </c>
      <c r="E190" s="33" t="s">
        <v>14</v>
      </c>
      <c r="F190" s="34"/>
      <c r="G190" s="34"/>
      <c r="H190" s="34"/>
      <c r="I190" s="34"/>
      <c r="J190" s="51">
        <v>0</v>
      </c>
      <c r="K190" s="35">
        <v>68600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55">
        <v>0</v>
      </c>
      <c r="AD190" s="35">
        <v>0</v>
      </c>
      <c r="AE190" s="76">
        <f>68600-18030</f>
        <v>50570</v>
      </c>
    </row>
    <row r="191" spans="1:31" s="6" customFormat="1" ht="14.25" outlineLevel="1">
      <c r="A191" s="31">
        <v>174</v>
      </c>
      <c r="B191" s="36" t="s">
        <v>314</v>
      </c>
      <c r="C191" s="28" t="s">
        <v>149</v>
      </c>
      <c r="D191" s="28" t="s">
        <v>3</v>
      </c>
      <c r="E191" s="28" t="s">
        <v>1</v>
      </c>
      <c r="F191" s="29"/>
      <c r="G191" s="29"/>
      <c r="H191" s="29"/>
      <c r="I191" s="29"/>
      <c r="J191" s="50">
        <v>0</v>
      </c>
      <c r="K191" s="30">
        <f>K192</f>
        <v>142560000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54">
        <v>0</v>
      </c>
      <c r="AD191" s="30">
        <v>0</v>
      </c>
      <c r="AE191" s="75">
        <f>AE192</f>
        <v>109116820</v>
      </c>
    </row>
    <row r="192" spans="1:31" ht="54.75" customHeight="1" outlineLevel="2">
      <c r="A192" s="31">
        <v>175</v>
      </c>
      <c r="B192" s="32" t="s">
        <v>90</v>
      </c>
      <c r="C192" s="33" t="s">
        <v>149</v>
      </c>
      <c r="D192" s="33" t="s">
        <v>91</v>
      </c>
      <c r="E192" s="33" t="s">
        <v>1</v>
      </c>
      <c r="F192" s="34"/>
      <c r="G192" s="34"/>
      <c r="H192" s="34"/>
      <c r="I192" s="34"/>
      <c r="J192" s="51">
        <v>0</v>
      </c>
      <c r="K192" s="35">
        <f>K193</f>
        <v>142560000</v>
      </c>
      <c r="L192" s="35">
        <f aca="true" t="shared" si="14" ref="L192:AE192">L193</f>
        <v>0</v>
      </c>
      <c r="M192" s="35">
        <f t="shared" si="14"/>
        <v>0</v>
      </c>
      <c r="N192" s="35">
        <f t="shared" si="14"/>
        <v>0</v>
      </c>
      <c r="O192" s="35">
        <f t="shared" si="14"/>
        <v>0</v>
      </c>
      <c r="P192" s="35">
        <f t="shared" si="14"/>
        <v>0</v>
      </c>
      <c r="Q192" s="35">
        <f t="shared" si="14"/>
        <v>0</v>
      </c>
      <c r="R192" s="35">
        <f t="shared" si="14"/>
        <v>0</v>
      </c>
      <c r="S192" s="35">
        <f t="shared" si="14"/>
        <v>0</v>
      </c>
      <c r="T192" s="35">
        <f t="shared" si="14"/>
        <v>0</v>
      </c>
      <c r="U192" s="35">
        <f t="shared" si="14"/>
        <v>0</v>
      </c>
      <c r="V192" s="35">
        <f t="shared" si="14"/>
        <v>0</v>
      </c>
      <c r="W192" s="35">
        <f t="shared" si="14"/>
        <v>0</v>
      </c>
      <c r="X192" s="35">
        <f t="shared" si="14"/>
        <v>0</v>
      </c>
      <c r="Y192" s="35">
        <f t="shared" si="14"/>
        <v>0</v>
      </c>
      <c r="Z192" s="35">
        <f t="shared" si="14"/>
        <v>0</v>
      </c>
      <c r="AA192" s="35">
        <f t="shared" si="14"/>
        <v>0</v>
      </c>
      <c r="AB192" s="35">
        <f t="shared" si="14"/>
        <v>0</v>
      </c>
      <c r="AC192" s="35">
        <f t="shared" si="14"/>
        <v>0</v>
      </c>
      <c r="AD192" s="35">
        <f t="shared" si="14"/>
        <v>0</v>
      </c>
      <c r="AE192" s="35">
        <f t="shared" si="14"/>
        <v>109116820</v>
      </c>
    </row>
    <row r="193" spans="1:31" ht="76.5" outlineLevel="3">
      <c r="A193" s="31">
        <v>176</v>
      </c>
      <c r="B193" s="32" t="s">
        <v>150</v>
      </c>
      <c r="C193" s="33" t="s">
        <v>149</v>
      </c>
      <c r="D193" s="33" t="s">
        <v>151</v>
      </c>
      <c r="E193" s="33" t="s">
        <v>1</v>
      </c>
      <c r="F193" s="34"/>
      <c r="G193" s="34"/>
      <c r="H193" s="34"/>
      <c r="I193" s="34"/>
      <c r="J193" s="51">
        <v>0</v>
      </c>
      <c r="K193" s="35">
        <f>K194</f>
        <v>142560000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55">
        <v>0</v>
      </c>
      <c r="AD193" s="35">
        <v>0</v>
      </c>
      <c r="AE193" s="76">
        <f>AE194</f>
        <v>109116820</v>
      </c>
    </row>
    <row r="194" spans="1:31" ht="38.25" outlineLevel="4">
      <c r="A194" s="31">
        <v>177</v>
      </c>
      <c r="B194" s="32" t="s">
        <v>152</v>
      </c>
      <c r="C194" s="33" t="s">
        <v>149</v>
      </c>
      <c r="D194" s="33" t="s">
        <v>153</v>
      </c>
      <c r="E194" s="33" t="s">
        <v>1</v>
      </c>
      <c r="F194" s="34"/>
      <c r="G194" s="34"/>
      <c r="H194" s="34"/>
      <c r="I194" s="34"/>
      <c r="J194" s="51">
        <v>0</v>
      </c>
      <c r="K194" s="35">
        <f>K195+K196+K197</f>
        <v>142560000</v>
      </c>
      <c r="L194" s="35">
        <f aca="true" t="shared" si="15" ref="L194:AE194">L195+L196+L197</f>
        <v>1500000</v>
      </c>
      <c r="M194" s="35">
        <f t="shared" si="15"/>
        <v>1500000</v>
      </c>
      <c r="N194" s="35">
        <f t="shared" si="15"/>
        <v>1500000</v>
      </c>
      <c r="O194" s="35">
        <f t="shared" si="15"/>
        <v>1500000</v>
      </c>
      <c r="P194" s="35">
        <f t="shared" si="15"/>
        <v>1500000</v>
      </c>
      <c r="Q194" s="35">
        <f t="shared" si="15"/>
        <v>1500000</v>
      </c>
      <c r="R194" s="35">
        <f t="shared" si="15"/>
        <v>1500000</v>
      </c>
      <c r="S194" s="35">
        <f t="shared" si="15"/>
        <v>1500000</v>
      </c>
      <c r="T194" s="35">
        <f t="shared" si="15"/>
        <v>1500000</v>
      </c>
      <c r="U194" s="35">
        <f t="shared" si="15"/>
        <v>1500000</v>
      </c>
      <c r="V194" s="35">
        <f t="shared" si="15"/>
        <v>1500000</v>
      </c>
      <c r="W194" s="35">
        <f t="shared" si="15"/>
        <v>1500000</v>
      </c>
      <c r="X194" s="35">
        <f t="shared" si="15"/>
        <v>1500000</v>
      </c>
      <c r="Y194" s="35">
        <f t="shared" si="15"/>
        <v>1500000</v>
      </c>
      <c r="Z194" s="35">
        <f t="shared" si="15"/>
        <v>1500000</v>
      </c>
      <c r="AA194" s="35">
        <f t="shared" si="15"/>
        <v>1500000</v>
      </c>
      <c r="AB194" s="35">
        <f t="shared" si="15"/>
        <v>1500000</v>
      </c>
      <c r="AC194" s="35">
        <f t="shared" si="15"/>
        <v>1500000</v>
      </c>
      <c r="AD194" s="35">
        <f t="shared" si="15"/>
        <v>1500000</v>
      </c>
      <c r="AE194" s="35">
        <f t="shared" si="15"/>
        <v>109116820</v>
      </c>
    </row>
    <row r="195" spans="1:31" ht="25.5" outlineLevel="4">
      <c r="A195" s="31">
        <v>178</v>
      </c>
      <c r="B195" s="32" t="s">
        <v>13</v>
      </c>
      <c r="C195" s="33" t="s">
        <v>149</v>
      </c>
      <c r="D195" s="33" t="s">
        <v>153</v>
      </c>
      <c r="E195" s="33">
        <v>240</v>
      </c>
      <c r="F195" s="34"/>
      <c r="G195" s="34"/>
      <c r="H195" s="34"/>
      <c r="I195" s="34"/>
      <c r="J195" s="51"/>
      <c r="K195" s="35">
        <v>500000</v>
      </c>
      <c r="L195" s="35">
        <v>500000</v>
      </c>
      <c r="M195" s="35">
        <v>500000</v>
      </c>
      <c r="N195" s="35">
        <v>500000</v>
      </c>
      <c r="O195" s="35">
        <v>500000</v>
      </c>
      <c r="P195" s="35">
        <v>500000</v>
      </c>
      <c r="Q195" s="35">
        <v>500000</v>
      </c>
      <c r="R195" s="35">
        <v>500000</v>
      </c>
      <c r="S195" s="35">
        <v>500000</v>
      </c>
      <c r="T195" s="35">
        <v>500000</v>
      </c>
      <c r="U195" s="35">
        <v>500000</v>
      </c>
      <c r="V195" s="35">
        <v>500000</v>
      </c>
      <c r="W195" s="35">
        <v>500000</v>
      </c>
      <c r="X195" s="35">
        <v>500000</v>
      </c>
      <c r="Y195" s="35">
        <v>500000</v>
      </c>
      <c r="Z195" s="35">
        <v>500000</v>
      </c>
      <c r="AA195" s="35">
        <v>500000</v>
      </c>
      <c r="AB195" s="35">
        <v>500000</v>
      </c>
      <c r="AC195" s="35">
        <v>500000</v>
      </c>
      <c r="AD195" s="35">
        <v>500000</v>
      </c>
      <c r="AE195" s="35">
        <v>500000</v>
      </c>
    </row>
    <row r="196" spans="1:31" ht="15" outlineLevel="5">
      <c r="A196" s="31">
        <v>179</v>
      </c>
      <c r="B196" s="32" t="s">
        <v>146</v>
      </c>
      <c r="C196" s="33" t="s">
        <v>149</v>
      </c>
      <c r="D196" s="33" t="s">
        <v>153</v>
      </c>
      <c r="E196" s="33" t="s">
        <v>147</v>
      </c>
      <c r="F196" s="34"/>
      <c r="G196" s="34"/>
      <c r="H196" s="34"/>
      <c r="I196" s="34"/>
      <c r="J196" s="51">
        <v>0</v>
      </c>
      <c r="K196" s="35">
        <f>32760000+108300000</f>
        <v>141060000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55">
        <v>0</v>
      </c>
      <c r="AD196" s="35">
        <v>0</v>
      </c>
      <c r="AE196" s="76">
        <f>3000000+105116820</f>
        <v>108116820</v>
      </c>
    </row>
    <row r="197" spans="1:31" ht="51" outlineLevel="5">
      <c r="A197" s="31">
        <v>180</v>
      </c>
      <c r="B197" s="32" t="s">
        <v>98</v>
      </c>
      <c r="C197" s="33" t="s">
        <v>149</v>
      </c>
      <c r="D197" s="33" t="s">
        <v>153</v>
      </c>
      <c r="E197" s="33">
        <v>810</v>
      </c>
      <c r="F197" s="34"/>
      <c r="G197" s="34"/>
      <c r="H197" s="34"/>
      <c r="I197" s="34"/>
      <c r="J197" s="51"/>
      <c r="K197" s="35">
        <v>1000000</v>
      </c>
      <c r="L197" s="35">
        <v>1000000</v>
      </c>
      <c r="M197" s="35">
        <v>1000000</v>
      </c>
      <c r="N197" s="35">
        <v>1000000</v>
      </c>
      <c r="O197" s="35">
        <v>1000000</v>
      </c>
      <c r="P197" s="35">
        <v>1000000</v>
      </c>
      <c r="Q197" s="35">
        <v>1000000</v>
      </c>
      <c r="R197" s="35">
        <v>1000000</v>
      </c>
      <c r="S197" s="35">
        <v>1000000</v>
      </c>
      <c r="T197" s="35">
        <v>1000000</v>
      </c>
      <c r="U197" s="35">
        <v>1000000</v>
      </c>
      <c r="V197" s="35">
        <v>1000000</v>
      </c>
      <c r="W197" s="35">
        <v>1000000</v>
      </c>
      <c r="X197" s="35">
        <v>1000000</v>
      </c>
      <c r="Y197" s="35">
        <v>1000000</v>
      </c>
      <c r="Z197" s="35">
        <v>1000000</v>
      </c>
      <c r="AA197" s="35">
        <v>1000000</v>
      </c>
      <c r="AB197" s="35">
        <v>1000000</v>
      </c>
      <c r="AC197" s="35">
        <v>1000000</v>
      </c>
      <c r="AD197" s="35">
        <v>1000000</v>
      </c>
      <c r="AE197" s="35">
        <v>500000</v>
      </c>
    </row>
    <row r="198" spans="1:31" s="6" customFormat="1" ht="14.25" outlineLevel="1">
      <c r="A198" s="31">
        <v>181</v>
      </c>
      <c r="B198" s="36" t="s">
        <v>315</v>
      </c>
      <c r="C198" s="28" t="s">
        <v>154</v>
      </c>
      <c r="D198" s="28" t="s">
        <v>3</v>
      </c>
      <c r="E198" s="28" t="s">
        <v>1</v>
      </c>
      <c r="F198" s="29"/>
      <c r="G198" s="29"/>
      <c r="H198" s="29"/>
      <c r="I198" s="29"/>
      <c r="J198" s="50">
        <v>0</v>
      </c>
      <c r="K198" s="30">
        <f>K199+K202+K206</f>
        <v>7300000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54">
        <v>0</v>
      </c>
      <c r="AD198" s="30">
        <v>0</v>
      </c>
      <c r="AE198" s="75">
        <f>AE199+AE202+AE206</f>
        <v>5900000</v>
      </c>
    </row>
    <row r="199" spans="1:31" ht="51" outlineLevel="2">
      <c r="A199" s="31">
        <v>182</v>
      </c>
      <c r="B199" s="32" t="s">
        <v>155</v>
      </c>
      <c r="C199" s="33" t="s">
        <v>154</v>
      </c>
      <c r="D199" s="33" t="s">
        <v>156</v>
      </c>
      <c r="E199" s="33" t="s">
        <v>1</v>
      </c>
      <c r="F199" s="34"/>
      <c r="G199" s="34"/>
      <c r="H199" s="34"/>
      <c r="I199" s="34"/>
      <c r="J199" s="51">
        <v>0</v>
      </c>
      <c r="K199" s="35">
        <f>K200</f>
        <v>1000000</v>
      </c>
      <c r="L199" s="35">
        <f aca="true" t="shared" si="16" ref="L199:AE199">L200</f>
        <v>0</v>
      </c>
      <c r="M199" s="35">
        <f t="shared" si="16"/>
        <v>0</v>
      </c>
      <c r="N199" s="35">
        <f t="shared" si="16"/>
        <v>0</v>
      </c>
      <c r="O199" s="35">
        <f t="shared" si="16"/>
        <v>0</v>
      </c>
      <c r="P199" s="35">
        <f t="shared" si="16"/>
        <v>0</v>
      </c>
      <c r="Q199" s="35">
        <f t="shared" si="16"/>
        <v>0</v>
      </c>
      <c r="R199" s="35">
        <f t="shared" si="16"/>
        <v>0</v>
      </c>
      <c r="S199" s="35">
        <f t="shared" si="16"/>
        <v>0</v>
      </c>
      <c r="T199" s="35">
        <f t="shared" si="16"/>
        <v>0</v>
      </c>
      <c r="U199" s="35">
        <f t="shared" si="16"/>
        <v>0</v>
      </c>
      <c r="V199" s="35">
        <f t="shared" si="16"/>
        <v>0</v>
      </c>
      <c r="W199" s="35">
        <f t="shared" si="16"/>
        <v>0</v>
      </c>
      <c r="X199" s="35">
        <f t="shared" si="16"/>
        <v>0</v>
      </c>
      <c r="Y199" s="35">
        <f t="shared" si="16"/>
        <v>0</v>
      </c>
      <c r="Z199" s="35">
        <f t="shared" si="16"/>
        <v>0</v>
      </c>
      <c r="AA199" s="35">
        <f t="shared" si="16"/>
        <v>0</v>
      </c>
      <c r="AB199" s="35">
        <f t="shared" si="16"/>
        <v>0</v>
      </c>
      <c r="AC199" s="35">
        <f t="shared" si="16"/>
        <v>0</v>
      </c>
      <c r="AD199" s="35">
        <f t="shared" si="16"/>
        <v>0</v>
      </c>
      <c r="AE199" s="35">
        <f t="shared" si="16"/>
        <v>1000000</v>
      </c>
    </row>
    <row r="200" spans="1:31" ht="25.5" outlineLevel="4">
      <c r="A200" s="31">
        <v>183</v>
      </c>
      <c r="B200" s="32" t="s">
        <v>157</v>
      </c>
      <c r="C200" s="33" t="s">
        <v>154</v>
      </c>
      <c r="D200" s="33" t="s">
        <v>158</v>
      </c>
      <c r="E200" s="33" t="s">
        <v>1</v>
      </c>
      <c r="F200" s="34"/>
      <c r="G200" s="34"/>
      <c r="H200" s="34"/>
      <c r="I200" s="34"/>
      <c r="J200" s="51">
        <v>0</v>
      </c>
      <c r="K200" s="35">
        <f>K201</f>
        <v>1000000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55">
        <v>0</v>
      </c>
      <c r="AD200" s="35">
        <v>0</v>
      </c>
      <c r="AE200" s="76">
        <f>AE201</f>
        <v>1000000</v>
      </c>
    </row>
    <row r="201" spans="1:31" ht="25.5" outlineLevel="5">
      <c r="A201" s="31">
        <v>184</v>
      </c>
      <c r="B201" s="32" t="s">
        <v>13</v>
      </c>
      <c r="C201" s="33" t="s">
        <v>154</v>
      </c>
      <c r="D201" s="33" t="s">
        <v>158</v>
      </c>
      <c r="E201" s="33" t="s">
        <v>14</v>
      </c>
      <c r="F201" s="34"/>
      <c r="G201" s="34"/>
      <c r="H201" s="34"/>
      <c r="I201" s="34"/>
      <c r="J201" s="51">
        <v>0</v>
      </c>
      <c r="K201" s="35">
        <v>1000000</v>
      </c>
      <c r="L201" s="35">
        <v>1000000</v>
      </c>
      <c r="M201" s="35">
        <v>1000000</v>
      </c>
      <c r="N201" s="35">
        <v>1000000</v>
      </c>
      <c r="O201" s="35">
        <v>1000000</v>
      </c>
      <c r="P201" s="35">
        <v>1000000</v>
      </c>
      <c r="Q201" s="35">
        <v>1000000</v>
      </c>
      <c r="R201" s="35">
        <v>1000000</v>
      </c>
      <c r="S201" s="35">
        <v>1000000</v>
      </c>
      <c r="T201" s="35">
        <v>1000000</v>
      </c>
      <c r="U201" s="35">
        <v>1000000</v>
      </c>
      <c r="V201" s="35">
        <v>1000000</v>
      </c>
      <c r="W201" s="35">
        <v>1000000</v>
      </c>
      <c r="X201" s="35">
        <v>1000000</v>
      </c>
      <c r="Y201" s="35">
        <v>1000000</v>
      </c>
      <c r="Z201" s="35">
        <v>1000000</v>
      </c>
      <c r="AA201" s="35">
        <v>1000000</v>
      </c>
      <c r="AB201" s="35">
        <v>1000000</v>
      </c>
      <c r="AC201" s="35">
        <v>1000000</v>
      </c>
      <c r="AD201" s="35">
        <v>1000000</v>
      </c>
      <c r="AE201" s="35">
        <v>1000000</v>
      </c>
    </row>
    <row r="202" spans="1:31" ht="51" outlineLevel="2">
      <c r="A202" s="31">
        <v>185</v>
      </c>
      <c r="B202" s="32" t="s">
        <v>159</v>
      </c>
      <c r="C202" s="33" t="s">
        <v>154</v>
      </c>
      <c r="D202" s="33" t="s">
        <v>160</v>
      </c>
      <c r="E202" s="33" t="s">
        <v>1</v>
      </c>
      <c r="F202" s="34"/>
      <c r="G202" s="34"/>
      <c r="H202" s="34"/>
      <c r="I202" s="34"/>
      <c r="J202" s="51">
        <v>0</v>
      </c>
      <c r="K202" s="35">
        <f>K203</f>
        <v>300000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55">
        <v>0</v>
      </c>
      <c r="AD202" s="35">
        <v>0</v>
      </c>
      <c r="AE202" s="76">
        <f>AE203</f>
        <v>300000</v>
      </c>
    </row>
    <row r="203" spans="1:31" ht="25.5" outlineLevel="3">
      <c r="A203" s="31">
        <v>186</v>
      </c>
      <c r="B203" s="32" t="s">
        <v>161</v>
      </c>
      <c r="C203" s="33" t="s">
        <v>154</v>
      </c>
      <c r="D203" s="33" t="s">
        <v>162</v>
      </c>
      <c r="E203" s="33" t="s">
        <v>1</v>
      </c>
      <c r="F203" s="34"/>
      <c r="G203" s="34"/>
      <c r="H203" s="34"/>
      <c r="I203" s="34"/>
      <c r="J203" s="51">
        <v>0</v>
      </c>
      <c r="K203" s="35">
        <f>K204</f>
        <v>300000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55">
        <v>0</v>
      </c>
      <c r="AD203" s="35">
        <v>0</v>
      </c>
      <c r="AE203" s="76">
        <f>AE204</f>
        <v>300000</v>
      </c>
    </row>
    <row r="204" spans="1:31" ht="25.5" outlineLevel="4">
      <c r="A204" s="31">
        <v>187</v>
      </c>
      <c r="B204" s="32" t="s">
        <v>163</v>
      </c>
      <c r="C204" s="33" t="s">
        <v>154</v>
      </c>
      <c r="D204" s="33" t="s">
        <v>164</v>
      </c>
      <c r="E204" s="33" t="s">
        <v>1</v>
      </c>
      <c r="F204" s="34"/>
      <c r="G204" s="34"/>
      <c r="H204" s="34"/>
      <c r="I204" s="34"/>
      <c r="J204" s="51">
        <v>0</v>
      </c>
      <c r="K204" s="35">
        <f>K205</f>
        <v>300000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55">
        <v>0</v>
      </c>
      <c r="AD204" s="35">
        <v>0</v>
      </c>
      <c r="AE204" s="76">
        <f>AE205</f>
        <v>300000</v>
      </c>
    </row>
    <row r="205" spans="1:31" ht="25.5" outlineLevel="5">
      <c r="A205" s="31">
        <v>188</v>
      </c>
      <c r="B205" s="32" t="s">
        <v>13</v>
      </c>
      <c r="C205" s="33" t="s">
        <v>154</v>
      </c>
      <c r="D205" s="33" t="s">
        <v>164</v>
      </c>
      <c r="E205" s="33" t="s">
        <v>14</v>
      </c>
      <c r="F205" s="34"/>
      <c r="G205" s="34"/>
      <c r="H205" s="34"/>
      <c r="I205" s="34"/>
      <c r="J205" s="51">
        <v>0</v>
      </c>
      <c r="K205" s="35">
        <v>300000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55">
        <v>0</v>
      </c>
      <c r="AD205" s="35">
        <v>0</v>
      </c>
      <c r="AE205" s="76">
        <v>300000</v>
      </c>
    </row>
    <row r="206" spans="1:31" ht="53.25" customHeight="1" outlineLevel="2">
      <c r="A206" s="31">
        <v>189</v>
      </c>
      <c r="B206" s="32" t="s">
        <v>90</v>
      </c>
      <c r="C206" s="33" t="s">
        <v>154</v>
      </c>
      <c r="D206" s="33" t="s">
        <v>91</v>
      </c>
      <c r="E206" s="33" t="s">
        <v>1</v>
      </c>
      <c r="F206" s="34"/>
      <c r="G206" s="34"/>
      <c r="H206" s="34"/>
      <c r="I206" s="34"/>
      <c r="J206" s="51">
        <v>0</v>
      </c>
      <c r="K206" s="35">
        <f>K207</f>
        <v>6000000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55">
        <v>0</v>
      </c>
      <c r="AD206" s="35">
        <v>0</v>
      </c>
      <c r="AE206" s="76">
        <f>AE207</f>
        <v>4600000</v>
      </c>
    </row>
    <row r="207" spans="1:31" ht="38.25" outlineLevel="3">
      <c r="A207" s="31">
        <v>190</v>
      </c>
      <c r="B207" s="32" t="s">
        <v>92</v>
      </c>
      <c r="C207" s="33" t="s">
        <v>154</v>
      </c>
      <c r="D207" s="33" t="s">
        <v>93</v>
      </c>
      <c r="E207" s="33" t="s">
        <v>1</v>
      </c>
      <c r="F207" s="34"/>
      <c r="G207" s="34"/>
      <c r="H207" s="34"/>
      <c r="I207" s="34"/>
      <c r="J207" s="51">
        <v>0</v>
      </c>
      <c r="K207" s="35">
        <f>K208+K212+K210</f>
        <v>6000000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55">
        <v>0</v>
      </c>
      <c r="AD207" s="35">
        <v>0</v>
      </c>
      <c r="AE207" s="76">
        <f>AE208+AE210+AE212</f>
        <v>4600000</v>
      </c>
    </row>
    <row r="208" spans="1:31" ht="15" outlineLevel="4">
      <c r="A208" s="31">
        <v>191</v>
      </c>
      <c r="B208" s="32" t="s">
        <v>165</v>
      </c>
      <c r="C208" s="33" t="s">
        <v>154</v>
      </c>
      <c r="D208" s="33" t="s">
        <v>166</v>
      </c>
      <c r="E208" s="33" t="s">
        <v>1</v>
      </c>
      <c r="F208" s="34"/>
      <c r="G208" s="34"/>
      <c r="H208" s="34"/>
      <c r="I208" s="34"/>
      <c r="J208" s="51">
        <v>0</v>
      </c>
      <c r="K208" s="35">
        <f>K209</f>
        <v>2500000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55">
        <v>0</v>
      </c>
      <c r="AD208" s="35">
        <v>0</v>
      </c>
      <c r="AE208" s="76">
        <f>AE209</f>
        <v>2000000</v>
      </c>
    </row>
    <row r="209" spans="1:31" ht="25.5" outlineLevel="5">
      <c r="A209" s="31">
        <v>192</v>
      </c>
      <c r="B209" s="32" t="s">
        <v>13</v>
      </c>
      <c r="C209" s="33" t="s">
        <v>154</v>
      </c>
      <c r="D209" s="33" t="s">
        <v>166</v>
      </c>
      <c r="E209" s="33" t="s">
        <v>14</v>
      </c>
      <c r="F209" s="34"/>
      <c r="G209" s="34"/>
      <c r="H209" s="34"/>
      <c r="I209" s="34"/>
      <c r="J209" s="51">
        <v>0</v>
      </c>
      <c r="K209" s="35">
        <v>2500000</v>
      </c>
      <c r="L209" s="35">
        <v>2500000</v>
      </c>
      <c r="M209" s="35">
        <v>2500000</v>
      </c>
      <c r="N209" s="35">
        <v>2500000</v>
      </c>
      <c r="O209" s="35">
        <v>2500000</v>
      </c>
      <c r="P209" s="35">
        <v>2500000</v>
      </c>
      <c r="Q209" s="35">
        <v>2500000</v>
      </c>
      <c r="R209" s="35">
        <v>2500000</v>
      </c>
      <c r="S209" s="35">
        <v>2500000</v>
      </c>
      <c r="T209" s="35">
        <v>2500000</v>
      </c>
      <c r="U209" s="35">
        <v>2500000</v>
      </c>
      <c r="V209" s="35">
        <v>2500000</v>
      </c>
      <c r="W209" s="35">
        <v>2500000</v>
      </c>
      <c r="X209" s="35">
        <v>2500000</v>
      </c>
      <c r="Y209" s="35">
        <v>2500000</v>
      </c>
      <c r="Z209" s="35">
        <v>2500000</v>
      </c>
      <c r="AA209" s="35">
        <v>2500000</v>
      </c>
      <c r="AB209" s="35">
        <v>2500000</v>
      </c>
      <c r="AC209" s="35">
        <v>2500000</v>
      </c>
      <c r="AD209" s="35">
        <v>2500000</v>
      </c>
      <c r="AE209" s="35">
        <v>2000000</v>
      </c>
    </row>
    <row r="210" spans="1:31" ht="15" outlineLevel="4">
      <c r="A210" s="31">
        <v>193</v>
      </c>
      <c r="B210" s="32" t="s">
        <v>167</v>
      </c>
      <c r="C210" s="33" t="s">
        <v>154</v>
      </c>
      <c r="D210" s="33" t="s">
        <v>168</v>
      </c>
      <c r="E210" s="33" t="s">
        <v>1</v>
      </c>
      <c r="F210" s="34"/>
      <c r="G210" s="34"/>
      <c r="H210" s="34"/>
      <c r="I210" s="34"/>
      <c r="J210" s="51">
        <v>0</v>
      </c>
      <c r="K210" s="35">
        <f>K211</f>
        <v>3400000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55">
        <v>0</v>
      </c>
      <c r="AD210" s="35">
        <v>0</v>
      </c>
      <c r="AE210" s="76">
        <f>AE211</f>
        <v>2500000</v>
      </c>
    </row>
    <row r="211" spans="1:31" ht="25.5" outlineLevel="5">
      <c r="A211" s="31">
        <v>194</v>
      </c>
      <c r="B211" s="32" t="s">
        <v>13</v>
      </c>
      <c r="C211" s="33" t="s">
        <v>154</v>
      </c>
      <c r="D211" s="33" t="s">
        <v>168</v>
      </c>
      <c r="E211" s="33" t="s">
        <v>14</v>
      </c>
      <c r="F211" s="34"/>
      <c r="G211" s="34"/>
      <c r="H211" s="34"/>
      <c r="I211" s="34"/>
      <c r="J211" s="51">
        <v>0</v>
      </c>
      <c r="K211" s="35">
        <v>3400000</v>
      </c>
      <c r="L211" s="35">
        <v>3400000</v>
      </c>
      <c r="M211" s="35">
        <v>3400000</v>
      </c>
      <c r="N211" s="35">
        <v>3400000</v>
      </c>
      <c r="O211" s="35">
        <v>3400000</v>
      </c>
      <c r="P211" s="35">
        <v>3400000</v>
      </c>
      <c r="Q211" s="35">
        <v>3400000</v>
      </c>
      <c r="R211" s="35">
        <v>3400000</v>
      </c>
      <c r="S211" s="35">
        <v>3400000</v>
      </c>
      <c r="T211" s="35">
        <v>3400000</v>
      </c>
      <c r="U211" s="35">
        <v>3400000</v>
      </c>
      <c r="V211" s="35">
        <v>3400000</v>
      </c>
      <c r="W211" s="35">
        <v>3400000</v>
      </c>
      <c r="X211" s="35">
        <v>3400000</v>
      </c>
      <c r="Y211" s="35">
        <v>3400000</v>
      </c>
      <c r="Z211" s="35">
        <v>3400000</v>
      </c>
      <c r="AA211" s="35">
        <v>3400000</v>
      </c>
      <c r="AB211" s="35">
        <v>3400000</v>
      </c>
      <c r="AC211" s="35">
        <v>3400000</v>
      </c>
      <c r="AD211" s="35">
        <v>3400000</v>
      </c>
      <c r="AE211" s="35">
        <v>2500000</v>
      </c>
    </row>
    <row r="212" spans="1:31" ht="51" outlineLevel="4">
      <c r="A212" s="31">
        <v>195</v>
      </c>
      <c r="B212" s="32" t="s">
        <v>169</v>
      </c>
      <c r="C212" s="33" t="s">
        <v>154</v>
      </c>
      <c r="D212" s="33" t="s">
        <v>170</v>
      </c>
      <c r="E212" s="33" t="s">
        <v>1</v>
      </c>
      <c r="F212" s="34"/>
      <c r="G212" s="34"/>
      <c r="H212" s="34"/>
      <c r="I212" s="34"/>
      <c r="J212" s="51">
        <v>0</v>
      </c>
      <c r="K212" s="35">
        <f>K213</f>
        <v>100000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55">
        <v>0</v>
      </c>
      <c r="AD212" s="35">
        <v>0</v>
      </c>
      <c r="AE212" s="76">
        <f>AE213</f>
        <v>100000</v>
      </c>
    </row>
    <row r="213" spans="1:31" ht="25.5" outlineLevel="5">
      <c r="A213" s="31">
        <v>196</v>
      </c>
      <c r="B213" s="32" t="s">
        <v>13</v>
      </c>
      <c r="C213" s="33" t="s">
        <v>154</v>
      </c>
      <c r="D213" s="33" t="s">
        <v>170</v>
      </c>
      <c r="E213" s="33" t="s">
        <v>14</v>
      </c>
      <c r="F213" s="34"/>
      <c r="G213" s="34"/>
      <c r="H213" s="34"/>
      <c r="I213" s="34"/>
      <c r="J213" s="51">
        <v>0</v>
      </c>
      <c r="K213" s="35">
        <v>100000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55">
        <v>0</v>
      </c>
      <c r="AD213" s="35">
        <v>0</v>
      </c>
      <c r="AE213" s="76">
        <v>100000</v>
      </c>
    </row>
    <row r="214" spans="1:31" s="6" customFormat="1" ht="25.5" outlineLevel="1">
      <c r="A214" s="31">
        <v>197</v>
      </c>
      <c r="B214" s="36" t="s">
        <v>316</v>
      </c>
      <c r="C214" s="28" t="s">
        <v>171</v>
      </c>
      <c r="D214" s="28" t="s">
        <v>3</v>
      </c>
      <c r="E214" s="28" t="s">
        <v>1</v>
      </c>
      <c r="F214" s="29"/>
      <c r="G214" s="29"/>
      <c r="H214" s="29"/>
      <c r="I214" s="29"/>
      <c r="J214" s="50">
        <v>0</v>
      </c>
      <c r="K214" s="30">
        <f>K215+K227</f>
        <v>8283285</v>
      </c>
      <c r="L214" s="30">
        <f aca="true" t="shared" si="17" ref="L214:AE214">L215+L227</f>
        <v>0</v>
      </c>
      <c r="M214" s="30">
        <f t="shared" si="17"/>
        <v>0</v>
      </c>
      <c r="N214" s="30">
        <f t="shared" si="17"/>
        <v>0</v>
      </c>
      <c r="O214" s="30">
        <f t="shared" si="17"/>
        <v>0</v>
      </c>
      <c r="P214" s="30">
        <f t="shared" si="17"/>
        <v>0</v>
      </c>
      <c r="Q214" s="30">
        <f t="shared" si="17"/>
        <v>0</v>
      </c>
      <c r="R214" s="30">
        <f t="shared" si="17"/>
        <v>0</v>
      </c>
      <c r="S214" s="30">
        <f t="shared" si="17"/>
        <v>0</v>
      </c>
      <c r="T214" s="30">
        <f t="shared" si="17"/>
        <v>0</v>
      </c>
      <c r="U214" s="30">
        <f t="shared" si="17"/>
        <v>0</v>
      </c>
      <c r="V214" s="30">
        <f t="shared" si="17"/>
        <v>0</v>
      </c>
      <c r="W214" s="30">
        <f t="shared" si="17"/>
        <v>0</v>
      </c>
      <c r="X214" s="30">
        <f t="shared" si="17"/>
        <v>0</v>
      </c>
      <c r="Y214" s="30">
        <f t="shared" si="17"/>
        <v>0</v>
      </c>
      <c r="Z214" s="30">
        <f t="shared" si="17"/>
        <v>0</v>
      </c>
      <c r="AA214" s="30">
        <f t="shared" si="17"/>
        <v>0</v>
      </c>
      <c r="AB214" s="30">
        <f t="shared" si="17"/>
        <v>0</v>
      </c>
      <c r="AC214" s="30">
        <f t="shared" si="17"/>
        <v>0</v>
      </c>
      <c r="AD214" s="30">
        <f t="shared" si="17"/>
        <v>0</v>
      </c>
      <c r="AE214" s="30">
        <f t="shared" si="17"/>
        <v>7177138</v>
      </c>
    </row>
    <row r="215" spans="1:31" ht="53.25" customHeight="1" outlineLevel="2">
      <c r="A215" s="31">
        <v>198</v>
      </c>
      <c r="B215" s="32" t="s">
        <v>90</v>
      </c>
      <c r="C215" s="33" t="s">
        <v>171</v>
      </c>
      <c r="D215" s="33" t="s">
        <v>91</v>
      </c>
      <c r="E215" s="33" t="s">
        <v>1</v>
      </c>
      <c r="F215" s="34"/>
      <c r="G215" s="34"/>
      <c r="H215" s="34"/>
      <c r="I215" s="34"/>
      <c r="J215" s="51">
        <v>0</v>
      </c>
      <c r="K215" s="35">
        <f>K216+K219+K222</f>
        <v>7483285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55">
        <v>0</v>
      </c>
      <c r="AD215" s="35">
        <v>0</v>
      </c>
      <c r="AE215" s="76">
        <f>AE216+AE219+AE222</f>
        <v>6377138</v>
      </c>
    </row>
    <row r="216" spans="1:31" ht="38.25" outlineLevel="3">
      <c r="A216" s="31">
        <v>199</v>
      </c>
      <c r="B216" s="32" t="s">
        <v>142</v>
      </c>
      <c r="C216" s="33" t="s">
        <v>171</v>
      </c>
      <c r="D216" s="33" t="s">
        <v>143</v>
      </c>
      <c r="E216" s="33" t="s">
        <v>1</v>
      </c>
      <c r="F216" s="34"/>
      <c r="G216" s="34"/>
      <c r="H216" s="34"/>
      <c r="I216" s="34"/>
      <c r="J216" s="51">
        <v>0</v>
      </c>
      <c r="K216" s="35">
        <f>K217</f>
        <v>100000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55">
        <v>0</v>
      </c>
      <c r="AD216" s="35">
        <v>0</v>
      </c>
      <c r="AE216" s="76">
        <f>AE217</f>
        <v>100000</v>
      </c>
    </row>
    <row r="217" spans="1:31" ht="38.25" outlineLevel="4">
      <c r="A217" s="31">
        <v>200</v>
      </c>
      <c r="B217" s="32" t="s">
        <v>172</v>
      </c>
      <c r="C217" s="33" t="s">
        <v>171</v>
      </c>
      <c r="D217" s="33" t="s">
        <v>173</v>
      </c>
      <c r="E217" s="33" t="s">
        <v>1</v>
      </c>
      <c r="F217" s="34"/>
      <c r="G217" s="34"/>
      <c r="H217" s="34"/>
      <c r="I217" s="34"/>
      <c r="J217" s="51">
        <v>0</v>
      </c>
      <c r="K217" s="35">
        <f>K218</f>
        <v>100000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55">
        <v>0</v>
      </c>
      <c r="AD217" s="35">
        <v>0</v>
      </c>
      <c r="AE217" s="76">
        <f>AE218</f>
        <v>100000</v>
      </c>
    </row>
    <row r="218" spans="1:31" ht="25.5" outlineLevel="5">
      <c r="A218" s="31">
        <v>201</v>
      </c>
      <c r="B218" s="32" t="s">
        <v>13</v>
      </c>
      <c r="C218" s="33" t="s">
        <v>171</v>
      </c>
      <c r="D218" s="33" t="s">
        <v>173</v>
      </c>
      <c r="E218" s="33" t="s">
        <v>14</v>
      </c>
      <c r="F218" s="34"/>
      <c r="G218" s="34"/>
      <c r="H218" s="34"/>
      <c r="I218" s="34"/>
      <c r="J218" s="51">
        <v>0</v>
      </c>
      <c r="K218" s="35">
        <v>100000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55">
        <v>0</v>
      </c>
      <c r="AD218" s="35">
        <v>0</v>
      </c>
      <c r="AE218" s="76">
        <v>100000</v>
      </c>
    </row>
    <row r="219" spans="1:31" ht="38.25" outlineLevel="3">
      <c r="A219" s="31">
        <v>202</v>
      </c>
      <c r="B219" s="32" t="s">
        <v>174</v>
      </c>
      <c r="C219" s="33" t="s">
        <v>171</v>
      </c>
      <c r="D219" s="33" t="s">
        <v>175</v>
      </c>
      <c r="E219" s="33" t="s">
        <v>1</v>
      </c>
      <c r="F219" s="34"/>
      <c r="G219" s="34"/>
      <c r="H219" s="34"/>
      <c r="I219" s="34"/>
      <c r="J219" s="51">
        <v>0</v>
      </c>
      <c r="K219" s="35">
        <f>K220</f>
        <v>21000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55">
        <v>0</v>
      </c>
      <c r="AD219" s="35">
        <v>0</v>
      </c>
      <c r="AE219" s="76">
        <f>AE220</f>
        <v>21000</v>
      </c>
    </row>
    <row r="220" spans="1:31" ht="66" customHeight="1" outlineLevel="4">
      <c r="A220" s="31">
        <v>203</v>
      </c>
      <c r="B220" s="32" t="s">
        <v>176</v>
      </c>
      <c r="C220" s="33" t="s">
        <v>171</v>
      </c>
      <c r="D220" s="33" t="s">
        <v>177</v>
      </c>
      <c r="E220" s="33" t="s">
        <v>1</v>
      </c>
      <c r="F220" s="34"/>
      <c r="G220" s="34"/>
      <c r="H220" s="34"/>
      <c r="I220" s="34"/>
      <c r="J220" s="51">
        <v>0</v>
      </c>
      <c r="K220" s="35">
        <f>K221</f>
        <v>21000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55">
        <v>0</v>
      </c>
      <c r="AD220" s="35">
        <v>0</v>
      </c>
      <c r="AE220" s="76">
        <f>AE221</f>
        <v>21000</v>
      </c>
    </row>
    <row r="221" spans="1:31" ht="51" outlineLevel="5">
      <c r="A221" s="31">
        <v>204</v>
      </c>
      <c r="B221" s="32" t="s">
        <v>98</v>
      </c>
      <c r="C221" s="33" t="s">
        <v>171</v>
      </c>
      <c r="D221" s="33" t="s">
        <v>177</v>
      </c>
      <c r="E221" s="33" t="s">
        <v>99</v>
      </c>
      <c r="F221" s="34"/>
      <c r="G221" s="34"/>
      <c r="H221" s="34"/>
      <c r="I221" s="34"/>
      <c r="J221" s="51">
        <v>0</v>
      </c>
      <c r="K221" s="35">
        <v>21000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55">
        <v>0</v>
      </c>
      <c r="AD221" s="35">
        <v>0</v>
      </c>
      <c r="AE221" s="76">
        <v>21000</v>
      </c>
    </row>
    <row r="222" spans="1:31" ht="63.75" outlineLevel="3">
      <c r="A222" s="31">
        <v>205</v>
      </c>
      <c r="B222" s="32" t="s">
        <v>178</v>
      </c>
      <c r="C222" s="33" t="s">
        <v>171</v>
      </c>
      <c r="D222" s="33" t="s">
        <v>179</v>
      </c>
      <c r="E222" s="33" t="s">
        <v>1</v>
      </c>
      <c r="F222" s="34"/>
      <c r="G222" s="34"/>
      <c r="H222" s="34"/>
      <c r="I222" s="34"/>
      <c r="J222" s="51">
        <v>0</v>
      </c>
      <c r="K222" s="35">
        <f>K223</f>
        <v>7362285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55">
        <v>0</v>
      </c>
      <c r="AD222" s="35">
        <v>0</v>
      </c>
      <c r="AE222" s="76">
        <f>AE223</f>
        <v>6256138</v>
      </c>
    </row>
    <row r="223" spans="1:31" ht="38.25" outlineLevel="4">
      <c r="A223" s="31">
        <v>206</v>
      </c>
      <c r="B223" s="32" t="s">
        <v>180</v>
      </c>
      <c r="C223" s="33" t="s">
        <v>171</v>
      </c>
      <c r="D223" s="33" t="s">
        <v>181</v>
      </c>
      <c r="E223" s="33" t="s">
        <v>1</v>
      </c>
      <c r="F223" s="34"/>
      <c r="G223" s="34"/>
      <c r="H223" s="34"/>
      <c r="I223" s="34"/>
      <c r="J223" s="51">
        <v>0</v>
      </c>
      <c r="K223" s="35">
        <f>K224+K225+K226</f>
        <v>7362285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55">
        <v>0</v>
      </c>
      <c r="AD223" s="35">
        <v>0</v>
      </c>
      <c r="AE223" s="76">
        <f>AE224+AE225+AE226</f>
        <v>6256138</v>
      </c>
    </row>
    <row r="224" spans="1:31" ht="25.5" outlineLevel="5">
      <c r="A224" s="31">
        <v>207</v>
      </c>
      <c r="B224" s="32" t="s">
        <v>73</v>
      </c>
      <c r="C224" s="33" t="s">
        <v>171</v>
      </c>
      <c r="D224" s="33" t="s">
        <v>181</v>
      </c>
      <c r="E224" s="33" t="s">
        <v>74</v>
      </c>
      <c r="F224" s="34"/>
      <c r="G224" s="34"/>
      <c r="H224" s="34"/>
      <c r="I224" s="34"/>
      <c r="J224" s="51">
        <v>0</v>
      </c>
      <c r="K224" s="35">
        <v>4012377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55">
        <v>0</v>
      </c>
      <c r="AD224" s="35">
        <v>0</v>
      </c>
      <c r="AE224" s="76">
        <v>4012377</v>
      </c>
    </row>
    <row r="225" spans="1:31" ht="25.5" outlineLevel="5">
      <c r="A225" s="31">
        <v>208</v>
      </c>
      <c r="B225" s="32" t="s">
        <v>13</v>
      </c>
      <c r="C225" s="33" t="s">
        <v>171</v>
      </c>
      <c r="D225" s="33" t="s">
        <v>181</v>
      </c>
      <c r="E225" s="33" t="s">
        <v>14</v>
      </c>
      <c r="F225" s="34"/>
      <c r="G225" s="34"/>
      <c r="H225" s="34"/>
      <c r="I225" s="34"/>
      <c r="J225" s="51">
        <v>0</v>
      </c>
      <c r="K225" s="35">
        <f>1442202+1362285</f>
        <v>2804487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55">
        <v>0</v>
      </c>
      <c r="AD225" s="35">
        <v>0</v>
      </c>
      <c r="AE225" s="76">
        <f>1442202+256138</f>
        <v>1698340</v>
      </c>
    </row>
    <row r="226" spans="1:31" ht="15" outlineLevel="5">
      <c r="A226" s="31">
        <v>209</v>
      </c>
      <c r="B226" s="32" t="s">
        <v>15</v>
      </c>
      <c r="C226" s="33" t="s">
        <v>171</v>
      </c>
      <c r="D226" s="33" t="s">
        <v>181</v>
      </c>
      <c r="E226" s="33" t="s">
        <v>16</v>
      </c>
      <c r="F226" s="34"/>
      <c r="G226" s="34"/>
      <c r="H226" s="34"/>
      <c r="I226" s="34"/>
      <c r="J226" s="51">
        <v>0</v>
      </c>
      <c r="K226" s="35">
        <v>545421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55">
        <v>0</v>
      </c>
      <c r="AD226" s="35">
        <v>0</v>
      </c>
      <c r="AE226" s="76">
        <v>545421</v>
      </c>
    </row>
    <row r="227" spans="1:31" ht="15" outlineLevel="5">
      <c r="A227" s="31">
        <v>210</v>
      </c>
      <c r="B227" s="83" t="s">
        <v>351</v>
      </c>
      <c r="C227" s="82" t="s">
        <v>171</v>
      </c>
      <c r="D227" s="82">
        <v>7000000000</v>
      </c>
      <c r="E227" s="82" t="s">
        <v>1</v>
      </c>
      <c r="F227" s="84"/>
      <c r="G227" s="84"/>
      <c r="H227" s="84"/>
      <c r="I227" s="84"/>
      <c r="J227" s="85">
        <v>0</v>
      </c>
      <c r="K227" s="79">
        <f>K228</f>
        <v>800000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0</v>
      </c>
      <c r="W227" s="79">
        <v>0</v>
      </c>
      <c r="X227" s="79">
        <v>0</v>
      </c>
      <c r="Y227" s="79">
        <v>0</v>
      </c>
      <c r="Z227" s="79">
        <v>0</v>
      </c>
      <c r="AA227" s="79">
        <v>0</v>
      </c>
      <c r="AB227" s="79">
        <v>0</v>
      </c>
      <c r="AC227" s="80">
        <v>0</v>
      </c>
      <c r="AD227" s="79">
        <v>0</v>
      </c>
      <c r="AE227" s="81">
        <f>AE228</f>
        <v>800000</v>
      </c>
    </row>
    <row r="228" spans="1:31" ht="15" outlineLevel="5">
      <c r="A228" s="31">
        <v>211</v>
      </c>
      <c r="B228" s="83" t="s">
        <v>352</v>
      </c>
      <c r="C228" s="82" t="s">
        <v>171</v>
      </c>
      <c r="D228" s="82">
        <v>7001610000</v>
      </c>
      <c r="E228" s="82" t="s">
        <v>1</v>
      </c>
      <c r="F228" s="84"/>
      <c r="G228" s="84"/>
      <c r="H228" s="84"/>
      <c r="I228" s="84"/>
      <c r="J228" s="85">
        <v>0</v>
      </c>
      <c r="K228" s="79">
        <f>K229</f>
        <v>800000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79">
        <v>0</v>
      </c>
      <c r="AB228" s="79">
        <v>0</v>
      </c>
      <c r="AC228" s="80">
        <v>0</v>
      </c>
      <c r="AD228" s="79">
        <v>0</v>
      </c>
      <c r="AE228" s="81">
        <f>AE229</f>
        <v>800000</v>
      </c>
    </row>
    <row r="229" spans="1:31" ht="51" outlineLevel="5">
      <c r="A229" s="31">
        <v>212</v>
      </c>
      <c r="B229" s="83" t="s">
        <v>98</v>
      </c>
      <c r="C229" s="82" t="s">
        <v>171</v>
      </c>
      <c r="D229" s="82">
        <v>7001610000</v>
      </c>
      <c r="E229" s="82" t="s">
        <v>99</v>
      </c>
      <c r="F229" s="84"/>
      <c r="G229" s="84"/>
      <c r="H229" s="84"/>
      <c r="I229" s="84"/>
      <c r="J229" s="85">
        <v>0</v>
      </c>
      <c r="K229" s="79">
        <v>800000</v>
      </c>
      <c r="L229" s="79">
        <v>1000000</v>
      </c>
      <c r="M229" s="79">
        <v>1000000</v>
      </c>
      <c r="N229" s="79">
        <v>1000000</v>
      </c>
      <c r="O229" s="79">
        <v>1000000</v>
      </c>
      <c r="P229" s="79">
        <v>1000000</v>
      </c>
      <c r="Q229" s="79">
        <v>1000000</v>
      </c>
      <c r="R229" s="79">
        <v>1000000</v>
      </c>
      <c r="S229" s="79">
        <v>1000000</v>
      </c>
      <c r="T229" s="79">
        <v>1000000</v>
      </c>
      <c r="U229" s="79">
        <v>1000000</v>
      </c>
      <c r="V229" s="79">
        <v>1000000</v>
      </c>
      <c r="W229" s="79">
        <v>1000000</v>
      </c>
      <c r="X229" s="79">
        <v>1000000</v>
      </c>
      <c r="Y229" s="79">
        <v>1000000</v>
      </c>
      <c r="Z229" s="79">
        <v>1000000</v>
      </c>
      <c r="AA229" s="79">
        <v>1000000</v>
      </c>
      <c r="AB229" s="79">
        <v>1000000</v>
      </c>
      <c r="AC229" s="79">
        <v>1000000</v>
      </c>
      <c r="AD229" s="79">
        <v>1000000</v>
      </c>
      <c r="AE229" s="79">
        <v>800000</v>
      </c>
    </row>
    <row r="230" spans="1:31" s="6" customFormat="1" ht="14.25">
      <c r="A230" s="31">
        <v>213</v>
      </c>
      <c r="B230" s="36" t="s">
        <v>317</v>
      </c>
      <c r="C230" s="28" t="s">
        <v>182</v>
      </c>
      <c r="D230" s="28" t="s">
        <v>3</v>
      </c>
      <c r="E230" s="28" t="s">
        <v>1</v>
      </c>
      <c r="F230" s="29"/>
      <c r="G230" s="29"/>
      <c r="H230" s="29"/>
      <c r="I230" s="29"/>
      <c r="J230" s="50">
        <v>0</v>
      </c>
      <c r="K230" s="30">
        <f>K231+K239+K252+K256+K278</f>
        <v>165159625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54">
        <v>0</v>
      </c>
      <c r="AD230" s="30">
        <v>0</v>
      </c>
      <c r="AE230" s="75">
        <f>AE231+AE239+AE252+AE256+AE278</f>
        <v>166673380</v>
      </c>
    </row>
    <row r="231" spans="1:31" s="6" customFormat="1" ht="14.25" outlineLevel="1">
      <c r="A231" s="31">
        <v>214</v>
      </c>
      <c r="B231" s="36" t="s">
        <v>318</v>
      </c>
      <c r="C231" s="28" t="s">
        <v>183</v>
      </c>
      <c r="D231" s="28" t="s">
        <v>3</v>
      </c>
      <c r="E231" s="28" t="s">
        <v>1</v>
      </c>
      <c r="F231" s="29"/>
      <c r="G231" s="29"/>
      <c r="H231" s="29"/>
      <c r="I231" s="29"/>
      <c r="J231" s="50">
        <v>0</v>
      </c>
      <c r="K231" s="30">
        <f>K232</f>
        <v>60442000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54">
        <v>0</v>
      </c>
      <c r="AD231" s="30">
        <v>0</v>
      </c>
      <c r="AE231" s="75">
        <f>AE232</f>
        <v>61970000</v>
      </c>
    </row>
    <row r="232" spans="1:31" ht="15" outlineLevel="2">
      <c r="A232" s="31">
        <v>215</v>
      </c>
      <c r="B232" s="83" t="s">
        <v>351</v>
      </c>
      <c r="C232" s="82" t="s">
        <v>183</v>
      </c>
      <c r="D232" s="82">
        <v>7000000000</v>
      </c>
      <c r="E232" s="82" t="s">
        <v>1</v>
      </c>
      <c r="F232" s="84"/>
      <c r="G232" s="84"/>
      <c r="H232" s="84"/>
      <c r="I232" s="84"/>
      <c r="J232" s="85">
        <v>0</v>
      </c>
      <c r="K232" s="79">
        <f>K233+K235+K237</f>
        <v>60442000</v>
      </c>
      <c r="L232" s="79">
        <f aca="true" t="shared" si="18" ref="L232:AE232">L233+L235+L237</f>
        <v>0</v>
      </c>
      <c r="M232" s="79">
        <f t="shared" si="18"/>
        <v>0</v>
      </c>
      <c r="N232" s="79">
        <f t="shared" si="18"/>
        <v>0</v>
      </c>
      <c r="O232" s="79">
        <f t="shared" si="18"/>
        <v>0</v>
      </c>
      <c r="P232" s="79">
        <f t="shared" si="18"/>
        <v>0</v>
      </c>
      <c r="Q232" s="79">
        <f t="shared" si="18"/>
        <v>0</v>
      </c>
      <c r="R232" s="79">
        <f t="shared" si="18"/>
        <v>0</v>
      </c>
      <c r="S232" s="79">
        <f t="shared" si="18"/>
        <v>0</v>
      </c>
      <c r="T232" s="79">
        <f t="shared" si="18"/>
        <v>0</v>
      </c>
      <c r="U232" s="79">
        <f t="shared" si="18"/>
        <v>0</v>
      </c>
      <c r="V232" s="79">
        <f t="shared" si="18"/>
        <v>0</v>
      </c>
      <c r="W232" s="79">
        <f t="shared" si="18"/>
        <v>0</v>
      </c>
      <c r="X232" s="79">
        <f t="shared" si="18"/>
        <v>0</v>
      </c>
      <c r="Y232" s="79">
        <f t="shared" si="18"/>
        <v>0</v>
      </c>
      <c r="Z232" s="79">
        <f t="shared" si="18"/>
        <v>0</v>
      </c>
      <c r="AA232" s="79">
        <f t="shared" si="18"/>
        <v>0</v>
      </c>
      <c r="AB232" s="79">
        <f t="shared" si="18"/>
        <v>0</v>
      </c>
      <c r="AC232" s="79">
        <f t="shared" si="18"/>
        <v>0</v>
      </c>
      <c r="AD232" s="79">
        <f t="shared" si="18"/>
        <v>0</v>
      </c>
      <c r="AE232" s="79">
        <f t="shared" si="18"/>
        <v>61970000</v>
      </c>
    </row>
    <row r="233" spans="1:31" ht="76.5" outlineLevel="2">
      <c r="A233" s="31">
        <v>216</v>
      </c>
      <c r="B233" s="83" t="s">
        <v>188</v>
      </c>
      <c r="C233" s="82" t="s">
        <v>183</v>
      </c>
      <c r="D233" s="82">
        <v>7002413000</v>
      </c>
      <c r="E233" s="82" t="s">
        <v>1</v>
      </c>
      <c r="F233" s="84"/>
      <c r="G233" s="84"/>
      <c r="H233" s="84"/>
      <c r="I233" s="84"/>
      <c r="J233" s="85">
        <v>0</v>
      </c>
      <c r="K233" s="79">
        <f>K234</f>
        <v>20278000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0</v>
      </c>
      <c r="X233" s="79">
        <v>0</v>
      </c>
      <c r="Y233" s="79">
        <v>0</v>
      </c>
      <c r="Z233" s="79">
        <v>0</v>
      </c>
      <c r="AA233" s="79">
        <v>0</v>
      </c>
      <c r="AB233" s="79">
        <v>0</v>
      </c>
      <c r="AC233" s="80">
        <v>0</v>
      </c>
      <c r="AD233" s="79">
        <v>0</v>
      </c>
      <c r="AE233" s="81">
        <f>AE234</f>
        <v>20278000</v>
      </c>
    </row>
    <row r="234" spans="1:31" ht="15" outlineLevel="2">
      <c r="A234" s="31">
        <v>217</v>
      </c>
      <c r="B234" s="32" t="s">
        <v>185</v>
      </c>
      <c r="C234" s="33" t="s">
        <v>183</v>
      </c>
      <c r="D234" s="33">
        <v>7002413000</v>
      </c>
      <c r="E234" s="33" t="s">
        <v>186</v>
      </c>
      <c r="F234" s="34"/>
      <c r="G234" s="34"/>
      <c r="H234" s="34"/>
      <c r="I234" s="34"/>
      <c r="J234" s="51">
        <v>0</v>
      </c>
      <c r="K234" s="35">
        <v>20278000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55">
        <v>0</v>
      </c>
      <c r="AD234" s="35">
        <v>0</v>
      </c>
      <c r="AE234" s="76">
        <v>20278000</v>
      </c>
    </row>
    <row r="235" spans="1:31" ht="92.25" customHeight="1" outlineLevel="4">
      <c r="A235" s="31">
        <v>218</v>
      </c>
      <c r="B235" s="32" t="s">
        <v>184</v>
      </c>
      <c r="C235" s="33" t="s">
        <v>183</v>
      </c>
      <c r="D235" s="33">
        <v>7002445110</v>
      </c>
      <c r="E235" s="33" t="s">
        <v>1</v>
      </c>
      <c r="F235" s="34"/>
      <c r="G235" s="34"/>
      <c r="H235" s="34"/>
      <c r="I235" s="34"/>
      <c r="J235" s="51">
        <v>0</v>
      </c>
      <c r="K235" s="35">
        <f>K236</f>
        <v>39426000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55">
        <v>0</v>
      </c>
      <c r="AD235" s="35">
        <v>0</v>
      </c>
      <c r="AE235" s="76">
        <f>AE236</f>
        <v>40924000</v>
      </c>
    </row>
    <row r="236" spans="1:31" ht="15" outlineLevel="5">
      <c r="A236" s="31">
        <v>219</v>
      </c>
      <c r="B236" s="32" t="s">
        <v>185</v>
      </c>
      <c r="C236" s="33" t="s">
        <v>183</v>
      </c>
      <c r="D236" s="33">
        <v>7002445110</v>
      </c>
      <c r="E236" s="33" t="s">
        <v>186</v>
      </c>
      <c r="F236" s="34"/>
      <c r="G236" s="34"/>
      <c r="H236" s="34"/>
      <c r="I236" s="34"/>
      <c r="J236" s="51">
        <v>0</v>
      </c>
      <c r="K236" s="35">
        <v>39426000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55">
        <v>0</v>
      </c>
      <c r="AD236" s="35">
        <v>0</v>
      </c>
      <c r="AE236" s="76">
        <v>40924000</v>
      </c>
    </row>
    <row r="237" spans="1:31" ht="91.5" customHeight="1" outlineLevel="4">
      <c r="A237" s="31">
        <v>220</v>
      </c>
      <c r="B237" s="32" t="s">
        <v>187</v>
      </c>
      <c r="C237" s="33" t="s">
        <v>183</v>
      </c>
      <c r="D237" s="33">
        <v>7002445120</v>
      </c>
      <c r="E237" s="33" t="s">
        <v>1</v>
      </c>
      <c r="F237" s="34"/>
      <c r="G237" s="34"/>
      <c r="H237" s="34"/>
      <c r="I237" s="34"/>
      <c r="J237" s="51">
        <v>0</v>
      </c>
      <c r="K237" s="35">
        <f>K238</f>
        <v>738000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55">
        <v>0</v>
      </c>
      <c r="AD237" s="35">
        <v>0</v>
      </c>
      <c r="AE237" s="76">
        <f>AE238</f>
        <v>768000</v>
      </c>
    </row>
    <row r="238" spans="1:31" ht="15" outlineLevel="5">
      <c r="A238" s="31">
        <v>221</v>
      </c>
      <c r="B238" s="32" t="s">
        <v>185</v>
      </c>
      <c r="C238" s="33" t="s">
        <v>183</v>
      </c>
      <c r="D238" s="33">
        <v>7002445120</v>
      </c>
      <c r="E238" s="33" t="s">
        <v>186</v>
      </c>
      <c r="F238" s="34"/>
      <c r="G238" s="34"/>
      <c r="H238" s="34"/>
      <c r="I238" s="34"/>
      <c r="J238" s="51">
        <v>0</v>
      </c>
      <c r="K238" s="35">
        <v>738000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55">
        <v>0</v>
      </c>
      <c r="AD238" s="35">
        <v>0</v>
      </c>
      <c r="AE238" s="76">
        <v>768000</v>
      </c>
    </row>
    <row r="239" spans="1:31" s="6" customFormat="1" ht="14.25" outlineLevel="1">
      <c r="A239" s="31">
        <v>222</v>
      </c>
      <c r="B239" s="36" t="s">
        <v>319</v>
      </c>
      <c r="C239" s="28" t="s">
        <v>189</v>
      </c>
      <c r="D239" s="28" t="s">
        <v>3</v>
      </c>
      <c r="E239" s="28" t="s">
        <v>1</v>
      </c>
      <c r="F239" s="29"/>
      <c r="G239" s="29"/>
      <c r="H239" s="29"/>
      <c r="I239" s="29"/>
      <c r="J239" s="50">
        <v>0</v>
      </c>
      <c r="K239" s="30">
        <f>K240+K243</f>
        <v>70677945</v>
      </c>
      <c r="L239" s="30">
        <f aca="true" t="shared" si="19" ref="L239:AE239">L240+L243</f>
        <v>0</v>
      </c>
      <c r="M239" s="30">
        <f t="shared" si="19"/>
        <v>0</v>
      </c>
      <c r="N239" s="30">
        <f t="shared" si="19"/>
        <v>0</v>
      </c>
      <c r="O239" s="30">
        <f t="shared" si="19"/>
        <v>0</v>
      </c>
      <c r="P239" s="30">
        <f t="shared" si="19"/>
        <v>0</v>
      </c>
      <c r="Q239" s="30">
        <f t="shared" si="19"/>
        <v>0</v>
      </c>
      <c r="R239" s="30">
        <f t="shared" si="19"/>
        <v>0</v>
      </c>
      <c r="S239" s="30">
        <f t="shared" si="19"/>
        <v>0</v>
      </c>
      <c r="T239" s="30">
        <f t="shared" si="19"/>
        <v>0</v>
      </c>
      <c r="U239" s="30">
        <f t="shared" si="19"/>
        <v>0</v>
      </c>
      <c r="V239" s="30">
        <f t="shared" si="19"/>
        <v>0</v>
      </c>
      <c r="W239" s="30">
        <f t="shared" si="19"/>
        <v>0</v>
      </c>
      <c r="X239" s="30">
        <f t="shared" si="19"/>
        <v>0</v>
      </c>
      <c r="Y239" s="30">
        <f t="shared" si="19"/>
        <v>0</v>
      </c>
      <c r="Z239" s="30">
        <f t="shared" si="19"/>
        <v>0</v>
      </c>
      <c r="AA239" s="30">
        <f t="shared" si="19"/>
        <v>0</v>
      </c>
      <c r="AB239" s="30">
        <f t="shared" si="19"/>
        <v>0</v>
      </c>
      <c r="AC239" s="30">
        <f t="shared" si="19"/>
        <v>0</v>
      </c>
      <c r="AD239" s="30">
        <f t="shared" si="19"/>
        <v>0</v>
      </c>
      <c r="AE239" s="30">
        <f t="shared" si="19"/>
        <v>70558900</v>
      </c>
    </row>
    <row r="240" spans="1:31" ht="51" outlineLevel="2">
      <c r="A240" s="31">
        <v>223</v>
      </c>
      <c r="B240" s="32" t="s">
        <v>190</v>
      </c>
      <c r="C240" s="33" t="s">
        <v>189</v>
      </c>
      <c r="D240" s="33" t="s">
        <v>191</v>
      </c>
      <c r="E240" s="33" t="s">
        <v>1</v>
      </c>
      <c r="F240" s="34"/>
      <c r="G240" s="34"/>
      <c r="H240" s="34"/>
      <c r="I240" s="34"/>
      <c r="J240" s="51">
        <v>0</v>
      </c>
      <c r="K240" s="35">
        <f>K241</f>
        <v>2740000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55">
        <v>0</v>
      </c>
      <c r="AD240" s="35">
        <v>0</v>
      </c>
      <c r="AE240" s="76">
        <f>AE241</f>
        <v>0</v>
      </c>
    </row>
    <row r="241" spans="1:31" ht="25.5" outlineLevel="4">
      <c r="A241" s="31">
        <v>224</v>
      </c>
      <c r="B241" s="32" t="s">
        <v>192</v>
      </c>
      <c r="C241" s="33" t="s">
        <v>189</v>
      </c>
      <c r="D241" s="33" t="s">
        <v>193</v>
      </c>
      <c r="E241" s="33" t="s">
        <v>1</v>
      </c>
      <c r="F241" s="34"/>
      <c r="G241" s="34"/>
      <c r="H241" s="34"/>
      <c r="I241" s="34"/>
      <c r="J241" s="51">
        <v>0</v>
      </c>
      <c r="K241" s="79">
        <f>K242</f>
        <v>2740000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0</v>
      </c>
      <c r="X241" s="79">
        <v>0</v>
      </c>
      <c r="Y241" s="79">
        <v>0</v>
      </c>
      <c r="Z241" s="79">
        <v>0</v>
      </c>
      <c r="AA241" s="79">
        <v>0</v>
      </c>
      <c r="AB241" s="79">
        <v>0</v>
      </c>
      <c r="AC241" s="80">
        <v>0</v>
      </c>
      <c r="AD241" s="79">
        <v>0</v>
      </c>
      <c r="AE241" s="81">
        <f>AE242</f>
        <v>0</v>
      </c>
    </row>
    <row r="242" spans="1:31" ht="15" outlineLevel="5">
      <c r="A242" s="31">
        <v>225</v>
      </c>
      <c r="B242" s="32" t="s">
        <v>146</v>
      </c>
      <c r="C242" s="33" t="s">
        <v>189</v>
      </c>
      <c r="D242" s="33" t="s">
        <v>193</v>
      </c>
      <c r="E242" s="33" t="s">
        <v>147</v>
      </c>
      <c r="F242" s="34"/>
      <c r="G242" s="34"/>
      <c r="H242" s="34"/>
      <c r="I242" s="34"/>
      <c r="J242" s="51">
        <v>0</v>
      </c>
      <c r="K242" s="79">
        <v>2740000</v>
      </c>
      <c r="L242" s="79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0</v>
      </c>
      <c r="W242" s="79">
        <v>0</v>
      </c>
      <c r="X242" s="79">
        <v>0</v>
      </c>
      <c r="Y242" s="79">
        <v>0</v>
      </c>
      <c r="Z242" s="79">
        <v>0</v>
      </c>
      <c r="AA242" s="79">
        <v>0</v>
      </c>
      <c r="AB242" s="79">
        <v>0</v>
      </c>
      <c r="AC242" s="80">
        <v>0</v>
      </c>
      <c r="AD242" s="79">
        <v>0</v>
      </c>
      <c r="AE242" s="81">
        <v>0</v>
      </c>
    </row>
    <row r="243" spans="1:31" ht="15" outlineLevel="2">
      <c r="A243" s="31">
        <v>226</v>
      </c>
      <c r="B243" s="83" t="s">
        <v>351</v>
      </c>
      <c r="C243" s="82" t="s">
        <v>189</v>
      </c>
      <c r="D243" s="82">
        <v>7000000000</v>
      </c>
      <c r="E243" s="82" t="s">
        <v>1</v>
      </c>
      <c r="F243" s="84"/>
      <c r="G243" s="84"/>
      <c r="H243" s="84"/>
      <c r="I243" s="84"/>
      <c r="J243" s="85">
        <v>0</v>
      </c>
      <c r="K243" s="79">
        <f>K244+K246+K248+K250</f>
        <v>67937945</v>
      </c>
      <c r="L243" s="79">
        <f aca="true" t="shared" si="20" ref="L243:AE243">L244+L246+L248+L250</f>
        <v>0</v>
      </c>
      <c r="M243" s="79">
        <f t="shared" si="20"/>
        <v>0</v>
      </c>
      <c r="N243" s="79">
        <f t="shared" si="20"/>
        <v>0</v>
      </c>
      <c r="O243" s="79">
        <f t="shared" si="20"/>
        <v>0</v>
      </c>
      <c r="P243" s="79">
        <f t="shared" si="20"/>
        <v>0</v>
      </c>
      <c r="Q243" s="79">
        <f t="shared" si="20"/>
        <v>0</v>
      </c>
      <c r="R243" s="79">
        <f t="shared" si="20"/>
        <v>0</v>
      </c>
      <c r="S243" s="79">
        <f t="shared" si="20"/>
        <v>0</v>
      </c>
      <c r="T243" s="79">
        <f t="shared" si="20"/>
        <v>0</v>
      </c>
      <c r="U243" s="79">
        <f t="shared" si="20"/>
        <v>0</v>
      </c>
      <c r="V243" s="79">
        <f t="shared" si="20"/>
        <v>0</v>
      </c>
      <c r="W243" s="79">
        <f t="shared" si="20"/>
        <v>0</v>
      </c>
      <c r="X243" s="79">
        <f t="shared" si="20"/>
        <v>0</v>
      </c>
      <c r="Y243" s="79">
        <f t="shared" si="20"/>
        <v>0</v>
      </c>
      <c r="Z243" s="79">
        <f t="shared" si="20"/>
        <v>0</v>
      </c>
      <c r="AA243" s="79">
        <f t="shared" si="20"/>
        <v>0</v>
      </c>
      <c r="AB243" s="79">
        <f t="shared" si="20"/>
        <v>0</v>
      </c>
      <c r="AC243" s="79">
        <f t="shared" si="20"/>
        <v>0</v>
      </c>
      <c r="AD243" s="79">
        <f t="shared" si="20"/>
        <v>0</v>
      </c>
      <c r="AE243" s="79">
        <f t="shared" si="20"/>
        <v>70558900</v>
      </c>
    </row>
    <row r="244" spans="1:31" ht="51" outlineLevel="2">
      <c r="A244" s="31">
        <v>227</v>
      </c>
      <c r="B244" s="83" t="s">
        <v>198</v>
      </c>
      <c r="C244" s="82" t="s">
        <v>189</v>
      </c>
      <c r="D244" s="82">
        <v>7002513000</v>
      </c>
      <c r="E244" s="82" t="s">
        <v>1</v>
      </c>
      <c r="F244" s="84"/>
      <c r="G244" s="84"/>
      <c r="H244" s="84"/>
      <c r="I244" s="84"/>
      <c r="J244" s="85">
        <v>0</v>
      </c>
      <c r="K244" s="79">
        <f>K245</f>
        <v>19285945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79">
        <v>0</v>
      </c>
      <c r="AB244" s="79">
        <v>0</v>
      </c>
      <c r="AC244" s="80">
        <v>0</v>
      </c>
      <c r="AD244" s="79">
        <v>0</v>
      </c>
      <c r="AE244" s="81">
        <f>AE245</f>
        <v>20540900</v>
      </c>
    </row>
    <row r="245" spans="1:31" ht="15" outlineLevel="2">
      <c r="A245" s="31">
        <v>228</v>
      </c>
      <c r="B245" s="83" t="s">
        <v>195</v>
      </c>
      <c r="C245" s="82" t="s">
        <v>189</v>
      </c>
      <c r="D245" s="82">
        <v>7002513000</v>
      </c>
      <c r="E245" s="82" t="s">
        <v>196</v>
      </c>
      <c r="F245" s="84"/>
      <c r="G245" s="84"/>
      <c r="H245" s="84"/>
      <c r="I245" s="84"/>
      <c r="J245" s="85">
        <v>0</v>
      </c>
      <c r="K245" s="79">
        <f>20540900-1238505-16450</f>
        <v>19285945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80">
        <v>0</v>
      </c>
      <c r="AD245" s="79">
        <v>0</v>
      </c>
      <c r="AE245" s="81">
        <v>20540900</v>
      </c>
    </row>
    <row r="246" spans="1:31" ht="63.75" outlineLevel="2">
      <c r="A246" s="31">
        <v>229</v>
      </c>
      <c r="B246" s="83" t="s">
        <v>199</v>
      </c>
      <c r="C246" s="93" t="s">
        <v>189</v>
      </c>
      <c r="D246" s="93">
        <v>7002513001</v>
      </c>
      <c r="E246" s="93" t="s">
        <v>1</v>
      </c>
      <c r="F246" s="94"/>
      <c r="G246" s="94"/>
      <c r="H246" s="94"/>
      <c r="I246" s="94"/>
      <c r="J246" s="95">
        <v>0</v>
      </c>
      <c r="K246" s="96">
        <f>K247</f>
        <v>1000000</v>
      </c>
      <c r="L246" s="96">
        <v>0</v>
      </c>
      <c r="M246" s="96">
        <v>0</v>
      </c>
      <c r="N246" s="96">
        <v>0</v>
      </c>
      <c r="O246" s="96">
        <v>0</v>
      </c>
      <c r="P246" s="96">
        <v>0</v>
      </c>
      <c r="Q246" s="96">
        <v>0</v>
      </c>
      <c r="R246" s="96">
        <v>0</v>
      </c>
      <c r="S246" s="96">
        <v>0</v>
      </c>
      <c r="T246" s="96">
        <v>0</v>
      </c>
      <c r="U246" s="96">
        <v>0</v>
      </c>
      <c r="V246" s="96">
        <v>0</v>
      </c>
      <c r="W246" s="96">
        <v>0</v>
      </c>
      <c r="X246" s="96">
        <v>0</v>
      </c>
      <c r="Y246" s="96">
        <v>0</v>
      </c>
      <c r="Z246" s="96">
        <v>0</v>
      </c>
      <c r="AA246" s="96">
        <v>0</v>
      </c>
      <c r="AB246" s="96">
        <v>0</v>
      </c>
      <c r="AC246" s="97">
        <v>0</v>
      </c>
      <c r="AD246" s="96">
        <v>0</v>
      </c>
      <c r="AE246" s="98">
        <f>AE247</f>
        <v>1000000</v>
      </c>
    </row>
    <row r="247" spans="1:31" ht="15" outlineLevel="2">
      <c r="A247" s="31">
        <v>230</v>
      </c>
      <c r="B247" s="83" t="s">
        <v>195</v>
      </c>
      <c r="C247" s="93" t="s">
        <v>189</v>
      </c>
      <c r="D247" s="93">
        <v>7002513001</v>
      </c>
      <c r="E247" s="93" t="s">
        <v>196</v>
      </c>
      <c r="F247" s="94"/>
      <c r="G247" s="94"/>
      <c r="H247" s="94"/>
      <c r="I247" s="94"/>
      <c r="J247" s="95">
        <v>0</v>
      </c>
      <c r="K247" s="96">
        <v>1000000</v>
      </c>
      <c r="L247" s="96">
        <v>0</v>
      </c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>
        <v>0</v>
      </c>
      <c r="AB247" s="96">
        <v>0</v>
      </c>
      <c r="AC247" s="97">
        <v>0</v>
      </c>
      <c r="AD247" s="96">
        <v>0</v>
      </c>
      <c r="AE247" s="98">
        <v>1000000</v>
      </c>
    </row>
    <row r="248" spans="1:31" ht="127.5" outlineLevel="4">
      <c r="A248" s="31">
        <v>231</v>
      </c>
      <c r="B248" s="32" t="s">
        <v>194</v>
      </c>
      <c r="C248" s="33" t="s">
        <v>189</v>
      </c>
      <c r="D248" s="33">
        <v>7002545310</v>
      </c>
      <c r="E248" s="33" t="s">
        <v>1</v>
      </c>
      <c r="F248" s="34"/>
      <c r="G248" s="34"/>
      <c r="H248" s="34"/>
      <c r="I248" s="34"/>
      <c r="J248" s="51">
        <v>0</v>
      </c>
      <c r="K248" s="35">
        <f>K249</f>
        <v>45213000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55">
        <v>0</v>
      </c>
      <c r="AD248" s="35">
        <v>0</v>
      </c>
      <c r="AE248" s="76">
        <f>AE249</f>
        <v>46481000</v>
      </c>
    </row>
    <row r="249" spans="1:31" ht="15" outlineLevel="5">
      <c r="A249" s="31">
        <v>232</v>
      </c>
      <c r="B249" s="32" t="s">
        <v>195</v>
      </c>
      <c r="C249" s="33" t="s">
        <v>189</v>
      </c>
      <c r="D249" s="33">
        <v>7002545310</v>
      </c>
      <c r="E249" s="33" t="s">
        <v>196</v>
      </c>
      <c r="F249" s="34"/>
      <c r="G249" s="34"/>
      <c r="H249" s="34"/>
      <c r="I249" s="34"/>
      <c r="J249" s="51">
        <v>0</v>
      </c>
      <c r="K249" s="35">
        <v>45213000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55">
        <v>0</v>
      </c>
      <c r="AD249" s="35">
        <v>0</v>
      </c>
      <c r="AE249" s="76">
        <v>46481000</v>
      </c>
    </row>
    <row r="250" spans="1:31" ht="140.25" outlineLevel="4">
      <c r="A250" s="31">
        <v>233</v>
      </c>
      <c r="B250" s="32" t="s">
        <v>197</v>
      </c>
      <c r="C250" s="33" t="s">
        <v>189</v>
      </c>
      <c r="D250" s="33">
        <v>7002545320</v>
      </c>
      <c r="E250" s="33" t="s">
        <v>1</v>
      </c>
      <c r="F250" s="34"/>
      <c r="G250" s="34"/>
      <c r="H250" s="34"/>
      <c r="I250" s="34"/>
      <c r="J250" s="51">
        <v>0</v>
      </c>
      <c r="K250" s="35">
        <f>K251</f>
        <v>2439000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55">
        <v>0</v>
      </c>
      <c r="AD250" s="35">
        <v>0</v>
      </c>
      <c r="AE250" s="76">
        <f>AE251</f>
        <v>2537000</v>
      </c>
    </row>
    <row r="251" spans="1:31" ht="15" outlineLevel="5">
      <c r="A251" s="31">
        <v>234</v>
      </c>
      <c r="B251" s="32" t="s">
        <v>195</v>
      </c>
      <c r="C251" s="33" t="s">
        <v>189</v>
      </c>
      <c r="D251" s="33">
        <v>7002545320</v>
      </c>
      <c r="E251" s="33" t="s">
        <v>196</v>
      </c>
      <c r="F251" s="34"/>
      <c r="G251" s="34"/>
      <c r="H251" s="34"/>
      <c r="I251" s="34"/>
      <c r="J251" s="51">
        <v>0</v>
      </c>
      <c r="K251" s="35">
        <v>2439000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55">
        <v>0</v>
      </c>
      <c r="AD251" s="35">
        <v>0</v>
      </c>
      <c r="AE251" s="76">
        <v>2537000</v>
      </c>
    </row>
    <row r="252" spans="1:31" s="6" customFormat="1" ht="14.25" outlineLevel="1">
      <c r="A252" s="31">
        <v>235</v>
      </c>
      <c r="B252" s="36" t="s">
        <v>320</v>
      </c>
      <c r="C252" s="28" t="s">
        <v>200</v>
      </c>
      <c r="D252" s="28" t="s">
        <v>3</v>
      </c>
      <c r="E252" s="28" t="s">
        <v>1</v>
      </c>
      <c r="F252" s="29"/>
      <c r="G252" s="29"/>
      <c r="H252" s="29"/>
      <c r="I252" s="29"/>
      <c r="J252" s="50">
        <v>0</v>
      </c>
      <c r="K252" s="30">
        <f>K253</f>
        <v>20068700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54">
        <v>0</v>
      </c>
      <c r="AD252" s="30">
        <v>0</v>
      </c>
      <c r="AE252" s="75">
        <f>AE253</f>
        <v>20068700</v>
      </c>
    </row>
    <row r="253" spans="1:31" ht="15" outlineLevel="2">
      <c r="A253" s="31">
        <v>236</v>
      </c>
      <c r="B253" s="83" t="s">
        <v>351</v>
      </c>
      <c r="C253" s="82" t="s">
        <v>200</v>
      </c>
      <c r="D253" s="82">
        <v>7000000000</v>
      </c>
      <c r="E253" s="82" t="s">
        <v>1</v>
      </c>
      <c r="F253" s="84"/>
      <c r="G253" s="84"/>
      <c r="H253" s="84"/>
      <c r="I253" s="84"/>
      <c r="J253" s="85">
        <v>0</v>
      </c>
      <c r="K253" s="79">
        <f>K254</f>
        <v>20068700</v>
      </c>
      <c r="L253" s="79">
        <f aca="true" t="shared" si="21" ref="L253:AE253">L254</f>
        <v>0</v>
      </c>
      <c r="M253" s="79">
        <f t="shared" si="21"/>
        <v>0</v>
      </c>
      <c r="N253" s="79">
        <f t="shared" si="21"/>
        <v>0</v>
      </c>
      <c r="O253" s="79">
        <f t="shared" si="21"/>
        <v>0</v>
      </c>
      <c r="P253" s="79">
        <f t="shared" si="21"/>
        <v>0</v>
      </c>
      <c r="Q253" s="79">
        <f t="shared" si="21"/>
        <v>0</v>
      </c>
      <c r="R253" s="79">
        <f t="shared" si="21"/>
        <v>0</v>
      </c>
      <c r="S253" s="79">
        <f t="shared" si="21"/>
        <v>0</v>
      </c>
      <c r="T253" s="79">
        <f t="shared" si="21"/>
        <v>0</v>
      </c>
      <c r="U253" s="79">
        <f t="shared" si="21"/>
        <v>0</v>
      </c>
      <c r="V253" s="79">
        <f t="shared" si="21"/>
        <v>0</v>
      </c>
      <c r="W253" s="79">
        <f t="shared" si="21"/>
        <v>0</v>
      </c>
      <c r="X253" s="79">
        <f t="shared" si="21"/>
        <v>0</v>
      </c>
      <c r="Y253" s="79">
        <f t="shared" si="21"/>
        <v>0</v>
      </c>
      <c r="Z253" s="79">
        <f t="shared" si="21"/>
        <v>0</v>
      </c>
      <c r="AA253" s="79">
        <f t="shared" si="21"/>
        <v>0</v>
      </c>
      <c r="AB253" s="79">
        <f t="shared" si="21"/>
        <v>0</v>
      </c>
      <c r="AC253" s="79">
        <f t="shared" si="21"/>
        <v>0</v>
      </c>
      <c r="AD253" s="79">
        <f t="shared" si="21"/>
        <v>0</v>
      </c>
      <c r="AE253" s="79">
        <f t="shared" si="21"/>
        <v>20068700</v>
      </c>
    </row>
    <row r="254" spans="1:31" ht="38.25" outlineLevel="4">
      <c r="A254" s="31">
        <v>237</v>
      </c>
      <c r="B254" s="32" t="s">
        <v>201</v>
      </c>
      <c r="C254" s="33" t="s">
        <v>200</v>
      </c>
      <c r="D254" s="33">
        <v>7002613000</v>
      </c>
      <c r="E254" s="33" t="s">
        <v>1</v>
      </c>
      <c r="F254" s="34"/>
      <c r="G254" s="34"/>
      <c r="H254" s="34"/>
      <c r="I254" s="34"/>
      <c r="J254" s="51">
        <v>0</v>
      </c>
      <c r="K254" s="35">
        <f>K255</f>
        <v>20068700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55">
        <v>0</v>
      </c>
      <c r="AD254" s="35">
        <v>0</v>
      </c>
      <c r="AE254" s="76">
        <f>AE255</f>
        <v>20068700</v>
      </c>
    </row>
    <row r="255" spans="1:31" ht="15" outlineLevel="5">
      <c r="A255" s="31">
        <v>238</v>
      </c>
      <c r="B255" s="32" t="s">
        <v>185</v>
      </c>
      <c r="C255" s="33" t="s">
        <v>200</v>
      </c>
      <c r="D255" s="33">
        <v>7002613000</v>
      </c>
      <c r="E255" s="33" t="s">
        <v>186</v>
      </c>
      <c r="F255" s="34"/>
      <c r="G255" s="34"/>
      <c r="H255" s="34"/>
      <c r="I255" s="34"/>
      <c r="J255" s="51">
        <v>0</v>
      </c>
      <c r="K255" s="35">
        <v>20068700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55">
        <v>0</v>
      </c>
      <c r="AD255" s="35">
        <v>0</v>
      </c>
      <c r="AE255" s="76">
        <v>20068700</v>
      </c>
    </row>
    <row r="256" spans="1:31" s="6" customFormat="1" ht="14.25" outlineLevel="1">
      <c r="A256" s="31">
        <v>239</v>
      </c>
      <c r="B256" s="36" t="s">
        <v>321</v>
      </c>
      <c r="C256" s="28" t="s">
        <v>202</v>
      </c>
      <c r="D256" s="28" t="s">
        <v>3</v>
      </c>
      <c r="E256" s="28" t="s">
        <v>1</v>
      </c>
      <c r="F256" s="29"/>
      <c r="G256" s="29"/>
      <c r="H256" s="29"/>
      <c r="I256" s="29"/>
      <c r="J256" s="50">
        <v>0</v>
      </c>
      <c r="K256" s="30">
        <f>K257+K265</f>
        <v>4462800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54">
        <v>0</v>
      </c>
      <c r="AD256" s="30">
        <v>0</v>
      </c>
      <c r="AE256" s="75">
        <f>AE257+AE265</f>
        <v>4567600</v>
      </c>
    </row>
    <row r="257" spans="1:31" ht="51" outlineLevel="2">
      <c r="A257" s="31">
        <v>240</v>
      </c>
      <c r="B257" s="32" t="s">
        <v>203</v>
      </c>
      <c r="C257" s="33" t="s">
        <v>202</v>
      </c>
      <c r="D257" s="33" t="s">
        <v>204</v>
      </c>
      <c r="E257" s="33" t="s">
        <v>1</v>
      </c>
      <c r="F257" s="34"/>
      <c r="G257" s="34"/>
      <c r="H257" s="34"/>
      <c r="I257" s="34"/>
      <c r="J257" s="51">
        <v>0</v>
      </c>
      <c r="K257" s="35">
        <f>K258+K260+K262</f>
        <v>45100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55">
        <v>0</v>
      </c>
      <c r="AD257" s="35">
        <v>0</v>
      </c>
      <c r="AE257" s="76">
        <f>AE258+AE260+AE262</f>
        <v>45100</v>
      </c>
    </row>
    <row r="258" spans="1:31" ht="51" outlineLevel="4">
      <c r="A258" s="31">
        <v>241</v>
      </c>
      <c r="B258" s="32" t="s">
        <v>205</v>
      </c>
      <c r="C258" s="33" t="s">
        <v>202</v>
      </c>
      <c r="D258" s="33" t="s">
        <v>206</v>
      </c>
      <c r="E258" s="33" t="s">
        <v>1</v>
      </c>
      <c r="F258" s="34"/>
      <c r="G258" s="34"/>
      <c r="H258" s="34"/>
      <c r="I258" s="34"/>
      <c r="J258" s="51">
        <v>0</v>
      </c>
      <c r="K258" s="35">
        <f>K259</f>
        <v>14100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55">
        <v>0</v>
      </c>
      <c r="AD258" s="35">
        <v>0</v>
      </c>
      <c r="AE258" s="76">
        <f>AE259</f>
        <v>14100</v>
      </c>
    </row>
    <row r="259" spans="1:31" ht="15" outlineLevel="5">
      <c r="A259" s="31">
        <v>242</v>
      </c>
      <c r="B259" s="32" t="s">
        <v>195</v>
      </c>
      <c r="C259" s="33" t="s">
        <v>202</v>
      </c>
      <c r="D259" s="33" t="s">
        <v>206</v>
      </c>
      <c r="E259" s="33" t="s">
        <v>196</v>
      </c>
      <c r="F259" s="34"/>
      <c r="G259" s="34"/>
      <c r="H259" s="34"/>
      <c r="I259" s="34"/>
      <c r="J259" s="51">
        <v>0</v>
      </c>
      <c r="K259" s="35">
        <v>14100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55">
        <v>0</v>
      </c>
      <c r="AD259" s="35">
        <v>0</v>
      </c>
      <c r="AE259" s="76">
        <v>14100</v>
      </c>
    </row>
    <row r="260" spans="1:31" ht="38.25" outlineLevel="4">
      <c r="A260" s="31">
        <v>243</v>
      </c>
      <c r="B260" s="32" t="s">
        <v>207</v>
      </c>
      <c r="C260" s="33" t="s">
        <v>202</v>
      </c>
      <c r="D260" s="33" t="s">
        <v>208</v>
      </c>
      <c r="E260" s="33" t="s">
        <v>1</v>
      </c>
      <c r="F260" s="34"/>
      <c r="G260" s="34"/>
      <c r="H260" s="34"/>
      <c r="I260" s="34"/>
      <c r="J260" s="51">
        <v>0</v>
      </c>
      <c r="K260" s="35">
        <f>K261</f>
        <v>8000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55">
        <v>0</v>
      </c>
      <c r="AD260" s="35">
        <v>0</v>
      </c>
      <c r="AE260" s="76">
        <f>AE261</f>
        <v>8000</v>
      </c>
    </row>
    <row r="261" spans="1:31" ht="15" outlineLevel="5">
      <c r="A261" s="31">
        <v>244</v>
      </c>
      <c r="B261" s="32" t="s">
        <v>195</v>
      </c>
      <c r="C261" s="33" t="s">
        <v>202</v>
      </c>
      <c r="D261" s="33" t="s">
        <v>208</v>
      </c>
      <c r="E261" s="33" t="s">
        <v>196</v>
      </c>
      <c r="F261" s="34"/>
      <c r="G261" s="34"/>
      <c r="H261" s="34"/>
      <c r="I261" s="34"/>
      <c r="J261" s="51">
        <v>0</v>
      </c>
      <c r="K261" s="35">
        <v>8000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55">
        <v>0</v>
      </c>
      <c r="AD261" s="35">
        <v>0</v>
      </c>
      <c r="AE261" s="76">
        <v>8000</v>
      </c>
    </row>
    <row r="262" spans="1:31" ht="25.5" outlineLevel="4">
      <c r="A262" s="31">
        <v>245</v>
      </c>
      <c r="B262" s="32" t="s">
        <v>209</v>
      </c>
      <c r="C262" s="33" t="s">
        <v>202</v>
      </c>
      <c r="D262" s="33" t="s">
        <v>210</v>
      </c>
      <c r="E262" s="33" t="s">
        <v>1</v>
      </c>
      <c r="F262" s="34"/>
      <c r="G262" s="34"/>
      <c r="H262" s="34"/>
      <c r="I262" s="34"/>
      <c r="J262" s="51">
        <v>0</v>
      </c>
      <c r="K262" s="35">
        <f>K263+K264</f>
        <v>23000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55">
        <v>0</v>
      </c>
      <c r="AD262" s="35">
        <v>0</v>
      </c>
      <c r="AE262" s="76">
        <f>AE263+AE264</f>
        <v>23000</v>
      </c>
    </row>
    <row r="263" spans="1:31" ht="25.5" outlineLevel="5">
      <c r="A263" s="31">
        <v>246</v>
      </c>
      <c r="B263" s="32" t="s">
        <v>13</v>
      </c>
      <c r="C263" s="33" t="s">
        <v>202</v>
      </c>
      <c r="D263" s="33" t="s">
        <v>210</v>
      </c>
      <c r="E263" s="33" t="s">
        <v>14</v>
      </c>
      <c r="F263" s="34"/>
      <c r="G263" s="34"/>
      <c r="H263" s="34"/>
      <c r="I263" s="34"/>
      <c r="J263" s="51">
        <v>0</v>
      </c>
      <c r="K263" s="35">
        <v>10000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55">
        <v>0</v>
      </c>
      <c r="AD263" s="35">
        <v>0</v>
      </c>
      <c r="AE263" s="76">
        <v>10000</v>
      </c>
    </row>
    <row r="264" spans="1:31" ht="15" outlineLevel="5">
      <c r="A264" s="31">
        <v>247</v>
      </c>
      <c r="B264" s="32" t="s">
        <v>195</v>
      </c>
      <c r="C264" s="33" t="s">
        <v>202</v>
      </c>
      <c r="D264" s="33" t="s">
        <v>210</v>
      </c>
      <c r="E264" s="33" t="s">
        <v>196</v>
      </c>
      <c r="F264" s="34"/>
      <c r="G264" s="34"/>
      <c r="H264" s="34"/>
      <c r="I264" s="34"/>
      <c r="J264" s="51">
        <v>0</v>
      </c>
      <c r="K264" s="35">
        <v>13000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55">
        <v>0</v>
      </c>
      <c r="AD264" s="35">
        <v>0</v>
      </c>
      <c r="AE264" s="76">
        <v>13000</v>
      </c>
    </row>
    <row r="265" spans="1:31" ht="15" outlineLevel="2">
      <c r="A265" s="31">
        <v>248</v>
      </c>
      <c r="B265" s="83" t="s">
        <v>351</v>
      </c>
      <c r="C265" s="82" t="s">
        <v>202</v>
      </c>
      <c r="D265" s="82">
        <v>7000000000</v>
      </c>
      <c r="E265" s="82" t="s">
        <v>1</v>
      </c>
      <c r="F265" s="84"/>
      <c r="G265" s="84"/>
      <c r="H265" s="84"/>
      <c r="I265" s="84"/>
      <c r="J265" s="85">
        <v>0</v>
      </c>
      <c r="K265" s="79">
        <f>K266+K269+K270+K274</f>
        <v>4417700</v>
      </c>
      <c r="L265" s="79">
        <f aca="true" t="shared" si="22" ref="L265:AE265">L266+L269+L270+L274</f>
        <v>0</v>
      </c>
      <c r="M265" s="79">
        <f t="shared" si="22"/>
        <v>0</v>
      </c>
      <c r="N265" s="79">
        <f t="shared" si="22"/>
        <v>0</v>
      </c>
      <c r="O265" s="79">
        <f t="shared" si="22"/>
        <v>0</v>
      </c>
      <c r="P265" s="79">
        <f t="shared" si="22"/>
        <v>0</v>
      </c>
      <c r="Q265" s="79">
        <f t="shared" si="22"/>
        <v>0</v>
      </c>
      <c r="R265" s="79">
        <f t="shared" si="22"/>
        <v>0</v>
      </c>
      <c r="S265" s="79">
        <f t="shared" si="22"/>
        <v>0</v>
      </c>
      <c r="T265" s="79">
        <f t="shared" si="22"/>
        <v>0</v>
      </c>
      <c r="U265" s="79">
        <f t="shared" si="22"/>
        <v>0</v>
      </c>
      <c r="V265" s="79">
        <f t="shared" si="22"/>
        <v>0</v>
      </c>
      <c r="W265" s="79">
        <f t="shared" si="22"/>
        <v>0</v>
      </c>
      <c r="X265" s="79">
        <f t="shared" si="22"/>
        <v>0</v>
      </c>
      <c r="Y265" s="79">
        <f t="shared" si="22"/>
        <v>0</v>
      </c>
      <c r="Z265" s="79">
        <f t="shared" si="22"/>
        <v>0</v>
      </c>
      <c r="AA265" s="79">
        <f t="shared" si="22"/>
        <v>0</v>
      </c>
      <c r="AB265" s="79">
        <f t="shared" si="22"/>
        <v>0</v>
      </c>
      <c r="AC265" s="79">
        <f t="shared" si="22"/>
        <v>0</v>
      </c>
      <c r="AD265" s="79">
        <f t="shared" si="22"/>
        <v>0</v>
      </c>
      <c r="AE265" s="79">
        <f t="shared" si="22"/>
        <v>4522500</v>
      </c>
    </row>
    <row r="266" spans="1:31" ht="25.5" outlineLevel="2">
      <c r="A266" s="31">
        <v>249</v>
      </c>
      <c r="B266" s="83" t="s">
        <v>213</v>
      </c>
      <c r="C266" s="82" t="s">
        <v>202</v>
      </c>
      <c r="D266" s="82">
        <v>7002713000</v>
      </c>
      <c r="E266" s="82" t="s">
        <v>1</v>
      </c>
      <c r="F266" s="84"/>
      <c r="G266" s="84"/>
      <c r="H266" s="84"/>
      <c r="I266" s="84"/>
      <c r="J266" s="85">
        <v>0</v>
      </c>
      <c r="K266" s="79">
        <f>K267</f>
        <v>254900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  <c r="Q266" s="79">
        <v>0</v>
      </c>
      <c r="R266" s="79">
        <v>0</v>
      </c>
      <c r="S266" s="79">
        <v>0</v>
      </c>
      <c r="T266" s="79">
        <v>0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  <c r="Z266" s="79">
        <v>0</v>
      </c>
      <c r="AA266" s="79">
        <v>0</v>
      </c>
      <c r="AB266" s="79">
        <v>0</v>
      </c>
      <c r="AC266" s="80">
        <v>0</v>
      </c>
      <c r="AD266" s="79">
        <v>0</v>
      </c>
      <c r="AE266" s="81">
        <f>AE267</f>
        <v>254900</v>
      </c>
    </row>
    <row r="267" spans="1:31" ht="15" outlineLevel="2">
      <c r="A267" s="31">
        <v>250</v>
      </c>
      <c r="B267" s="83" t="s">
        <v>195</v>
      </c>
      <c r="C267" s="82" t="s">
        <v>202</v>
      </c>
      <c r="D267" s="82">
        <v>7002713000</v>
      </c>
      <c r="E267" s="82" t="s">
        <v>196</v>
      </c>
      <c r="F267" s="84"/>
      <c r="G267" s="84"/>
      <c r="H267" s="84"/>
      <c r="I267" s="84"/>
      <c r="J267" s="85">
        <v>0</v>
      </c>
      <c r="K267" s="79">
        <v>254900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>
        <v>0</v>
      </c>
      <c r="U267" s="79">
        <v>0</v>
      </c>
      <c r="V267" s="79">
        <v>0</v>
      </c>
      <c r="W267" s="79">
        <v>0</v>
      </c>
      <c r="X267" s="79">
        <v>0</v>
      </c>
      <c r="Y267" s="79">
        <v>0</v>
      </c>
      <c r="Z267" s="79">
        <v>0</v>
      </c>
      <c r="AA267" s="79">
        <v>0</v>
      </c>
      <c r="AB267" s="79">
        <v>0</v>
      </c>
      <c r="AC267" s="80">
        <v>0</v>
      </c>
      <c r="AD267" s="79">
        <v>0</v>
      </c>
      <c r="AE267" s="81">
        <v>254900</v>
      </c>
    </row>
    <row r="268" spans="1:31" ht="51" outlineLevel="2">
      <c r="A268" s="31">
        <v>251</v>
      </c>
      <c r="B268" s="83" t="s">
        <v>214</v>
      </c>
      <c r="C268" s="82" t="s">
        <v>202</v>
      </c>
      <c r="D268" s="82">
        <v>7002813000</v>
      </c>
      <c r="E268" s="82" t="s">
        <v>1</v>
      </c>
      <c r="F268" s="84"/>
      <c r="G268" s="84"/>
      <c r="H268" s="84"/>
      <c r="I268" s="84"/>
      <c r="J268" s="85">
        <v>0</v>
      </c>
      <c r="K268" s="79">
        <f>K269</f>
        <v>730300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>
        <v>0</v>
      </c>
      <c r="U268" s="79">
        <v>0</v>
      </c>
      <c r="V268" s="79">
        <v>0</v>
      </c>
      <c r="W268" s="79">
        <v>0</v>
      </c>
      <c r="X268" s="79">
        <v>0</v>
      </c>
      <c r="Y268" s="79">
        <v>0</v>
      </c>
      <c r="Z268" s="79">
        <v>0</v>
      </c>
      <c r="AA268" s="79">
        <v>0</v>
      </c>
      <c r="AB268" s="79">
        <v>0</v>
      </c>
      <c r="AC268" s="80">
        <v>0</v>
      </c>
      <c r="AD268" s="79">
        <v>0</v>
      </c>
      <c r="AE268" s="81">
        <f>AE269</f>
        <v>730300</v>
      </c>
    </row>
    <row r="269" spans="1:31" ht="15" outlineLevel="2">
      <c r="A269" s="31">
        <v>252</v>
      </c>
      <c r="B269" s="83" t="s">
        <v>185</v>
      </c>
      <c r="C269" s="82" t="s">
        <v>202</v>
      </c>
      <c r="D269" s="82">
        <v>7002813000</v>
      </c>
      <c r="E269" s="82" t="s">
        <v>186</v>
      </c>
      <c r="F269" s="84"/>
      <c r="G269" s="84"/>
      <c r="H269" s="84"/>
      <c r="I269" s="84"/>
      <c r="J269" s="85">
        <v>0</v>
      </c>
      <c r="K269" s="79">
        <v>730300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79">
        <v>0</v>
      </c>
      <c r="AB269" s="79">
        <v>0</v>
      </c>
      <c r="AC269" s="80">
        <v>0</v>
      </c>
      <c r="AD269" s="79">
        <v>0</v>
      </c>
      <c r="AE269" s="81">
        <v>730300</v>
      </c>
    </row>
    <row r="270" spans="1:31" ht="25.5" customHeight="1" outlineLevel="4">
      <c r="A270" s="31">
        <v>253</v>
      </c>
      <c r="B270" s="32" t="s">
        <v>211</v>
      </c>
      <c r="C270" s="33" t="s">
        <v>202</v>
      </c>
      <c r="D270" s="82">
        <v>7002813001</v>
      </c>
      <c r="E270" s="33" t="s">
        <v>1</v>
      </c>
      <c r="F270" s="34"/>
      <c r="G270" s="34"/>
      <c r="H270" s="34"/>
      <c r="I270" s="34"/>
      <c r="J270" s="51">
        <v>0</v>
      </c>
      <c r="K270" s="35">
        <f>K271+K272+K273</f>
        <v>813000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55">
        <v>0</v>
      </c>
      <c r="AD270" s="35">
        <v>0</v>
      </c>
      <c r="AE270" s="76">
        <f>AE271+AE272+AE273</f>
        <v>813000</v>
      </c>
    </row>
    <row r="271" spans="1:31" ht="25.5" outlineLevel="5">
      <c r="A271" s="31">
        <v>254</v>
      </c>
      <c r="B271" s="32" t="s">
        <v>36</v>
      </c>
      <c r="C271" s="33" t="s">
        <v>202</v>
      </c>
      <c r="D271" s="82">
        <v>7002813001</v>
      </c>
      <c r="E271" s="33" t="s">
        <v>37</v>
      </c>
      <c r="F271" s="34"/>
      <c r="G271" s="34"/>
      <c r="H271" s="34"/>
      <c r="I271" s="34"/>
      <c r="J271" s="51">
        <v>0</v>
      </c>
      <c r="K271" s="35">
        <v>354900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55">
        <v>0</v>
      </c>
      <c r="AD271" s="35">
        <v>0</v>
      </c>
      <c r="AE271" s="76">
        <v>354900</v>
      </c>
    </row>
    <row r="272" spans="1:31" ht="15" outlineLevel="5">
      <c r="A272" s="31">
        <v>255</v>
      </c>
      <c r="B272" s="32" t="s">
        <v>185</v>
      </c>
      <c r="C272" s="33" t="s">
        <v>202</v>
      </c>
      <c r="D272" s="82">
        <v>7002813001</v>
      </c>
      <c r="E272" s="33" t="s">
        <v>186</v>
      </c>
      <c r="F272" s="34"/>
      <c r="G272" s="34"/>
      <c r="H272" s="34"/>
      <c r="I272" s="34"/>
      <c r="J272" s="51">
        <v>0</v>
      </c>
      <c r="K272" s="35">
        <v>49400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55">
        <v>0</v>
      </c>
      <c r="AD272" s="35">
        <v>0</v>
      </c>
      <c r="AE272" s="76">
        <v>49400</v>
      </c>
    </row>
    <row r="273" spans="1:31" ht="15" outlineLevel="5">
      <c r="A273" s="31">
        <v>256</v>
      </c>
      <c r="B273" s="32" t="s">
        <v>195</v>
      </c>
      <c r="C273" s="33" t="s">
        <v>202</v>
      </c>
      <c r="D273" s="82">
        <v>7002813001</v>
      </c>
      <c r="E273" s="33" t="s">
        <v>196</v>
      </c>
      <c r="F273" s="34"/>
      <c r="G273" s="34"/>
      <c r="H273" s="34"/>
      <c r="I273" s="34"/>
      <c r="J273" s="51">
        <v>0</v>
      </c>
      <c r="K273" s="35">
        <v>408700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55">
        <v>0</v>
      </c>
      <c r="AD273" s="35">
        <v>0</v>
      </c>
      <c r="AE273" s="76">
        <v>408700</v>
      </c>
    </row>
    <row r="274" spans="1:31" ht="25.5" outlineLevel="4">
      <c r="A274" s="31">
        <v>257</v>
      </c>
      <c r="B274" s="32" t="s">
        <v>212</v>
      </c>
      <c r="C274" s="33" t="s">
        <v>202</v>
      </c>
      <c r="D274" s="33">
        <v>7002845600</v>
      </c>
      <c r="E274" s="33" t="s">
        <v>1</v>
      </c>
      <c r="F274" s="34"/>
      <c r="G274" s="34"/>
      <c r="H274" s="34"/>
      <c r="I274" s="34"/>
      <c r="J274" s="51">
        <v>0</v>
      </c>
      <c r="K274" s="35">
        <f>K275+K276+K277</f>
        <v>2619500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55">
        <v>0</v>
      </c>
      <c r="AD274" s="35">
        <v>0</v>
      </c>
      <c r="AE274" s="76">
        <f>AE275+AE276+AE277</f>
        <v>2724300</v>
      </c>
    </row>
    <row r="275" spans="1:31" ht="25.5" outlineLevel="5">
      <c r="A275" s="31">
        <v>258</v>
      </c>
      <c r="B275" s="32" t="s">
        <v>36</v>
      </c>
      <c r="C275" s="33" t="s">
        <v>202</v>
      </c>
      <c r="D275" s="33">
        <v>7002845600</v>
      </c>
      <c r="E275" s="33" t="s">
        <v>37</v>
      </c>
      <c r="F275" s="34"/>
      <c r="G275" s="34"/>
      <c r="H275" s="34"/>
      <c r="I275" s="34"/>
      <c r="J275" s="51">
        <v>0</v>
      </c>
      <c r="K275" s="35">
        <v>580300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55">
        <v>0</v>
      </c>
      <c r="AD275" s="35">
        <v>0</v>
      </c>
      <c r="AE275" s="76">
        <v>603500</v>
      </c>
    </row>
    <row r="276" spans="1:31" ht="15" outlineLevel="5">
      <c r="A276" s="31">
        <v>259</v>
      </c>
      <c r="B276" s="32" t="s">
        <v>185</v>
      </c>
      <c r="C276" s="33" t="s">
        <v>202</v>
      </c>
      <c r="D276" s="33">
        <v>7002845600</v>
      </c>
      <c r="E276" s="33" t="s">
        <v>186</v>
      </c>
      <c r="F276" s="34"/>
      <c r="G276" s="34"/>
      <c r="H276" s="34"/>
      <c r="I276" s="34"/>
      <c r="J276" s="51">
        <v>0</v>
      </c>
      <c r="K276" s="35">
        <v>950600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55">
        <v>0</v>
      </c>
      <c r="AD276" s="35">
        <v>0</v>
      </c>
      <c r="AE276" s="76">
        <v>988600</v>
      </c>
    </row>
    <row r="277" spans="1:31" ht="15" outlineLevel="5">
      <c r="A277" s="31">
        <v>260</v>
      </c>
      <c r="B277" s="32" t="s">
        <v>195</v>
      </c>
      <c r="C277" s="33" t="s">
        <v>202</v>
      </c>
      <c r="D277" s="33">
        <v>7002845600</v>
      </c>
      <c r="E277" s="33" t="s">
        <v>196</v>
      </c>
      <c r="F277" s="34"/>
      <c r="G277" s="34"/>
      <c r="H277" s="34"/>
      <c r="I277" s="34"/>
      <c r="J277" s="51">
        <v>0</v>
      </c>
      <c r="K277" s="35">
        <v>1088600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55">
        <v>0</v>
      </c>
      <c r="AD277" s="35">
        <v>0</v>
      </c>
      <c r="AE277" s="76">
        <v>1132200</v>
      </c>
    </row>
    <row r="278" spans="1:31" s="6" customFormat="1" ht="14.25" outlineLevel="1">
      <c r="A278" s="31">
        <v>261</v>
      </c>
      <c r="B278" s="36" t="s">
        <v>322</v>
      </c>
      <c r="C278" s="28" t="s">
        <v>215</v>
      </c>
      <c r="D278" s="28" t="s">
        <v>3</v>
      </c>
      <c r="E278" s="28" t="s">
        <v>1</v>
      </c>
      <c r="F278" s="29"/>
      <c r="G278" s="29"/>
      <c r="H278" s="29"/>
      <c r="I278" s="29"/>
      <c r="J278" s="50">
        <v>0</v>
      </c>
      <c r="K278" s="30">
        <f>K279</f>
        <v>9508180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54">
        <v>0</v>
      </c>
      <c r="AD278" s="30">
        <v>0</v>
      </c>
      <c r="AE278" s="75">
        <f>AE279</f>
        <v>9508180</v>
      </c>
    </row>
    <row r="279" spans="1:31" ht="15" outlineLevel="2">
      <c r="A279" s="31">
        <v>262</v>
      </c>
      <c r="B279" s="83" t="s">
        <v>351</v>
      </c>
      <c r="C279" s="82" t="s">
        <v>215</v>
      </c>
      <c r="D279" s="82">
        <v>7000000000</v>
      </c>
      <c r="E279" s="82" t="s">
        <v>1</v>
      </c>
      <c r="F279" s="84"/>
      <c r="G279" s="84"/>
      <c r="H279" s="84"/>
      <c r="I279" s="84"/>
      <c r="J279" s="85">
        <v>0</v>
      </c>
      <c r="K279" s="79">
        <f>K280+K283+K285+K287+K289</f>
        <v>9508180</v>
      </c>
      <c r="L279" s="79">
        <f aca="true" t="shared" si="23" ref="L279:AE279">L280+L283+L285+L287+L289</f>
        <v>1991966</v>
      </c>
      <c r="M279" s="79">
        <f t="shared" si="23"/>
        <v>1991966</v>
      </c>
      <c r="N279" s="79">
        <f t="shared" si="23"/>
        <v>1991966</v>
      </c>
      <c r="O279" s="79">
        <f t="shared" si="23"/>
        <v>1991966</v>
      </c>
      <c r="P279" s="79">
        <f t="shared" si="23"/>
        <v>1991966</v>
      </c>
      <c r="Q279" s="79">
        <f t="shared" si="23"/>
        <v>1991966</v>
      </c>
      <c r="R279" s="79">
        <f t="shared" si="23"/>
        <v>1991966</v>
      </c>
      <c r="S279" s="79">
        <f t="shared" si="23"/>
        <v>1991966</v>
      </c>
      <c r="T279" s="79">
        <f t="shared" si="23"/>
        <v>1991966</v>
      </c>
      <c r="U279" s="79">
        <f t="shared" si="23"/>
        <v>1991966</v>
      </c>
      <c r="V279" s="79">
        <f t="shared" si="23"/>
        <v>1991966</v>
      </c>
      <c r="W279" s="79">
        <f t="shared" si="23"/>
        <v>1991966</v>
      </c>
      <c r="X279" s="79">
        <f t="shared" si="23"/>
        <v>1991966</v>
      </c>
      <c r="Y279" s="79">
        <f t="shared" si="23"/>
        <v>1991966</v>
      </c>
      <c r="Z279" s="79">
        <f t="shared" si="23"/>
        <v>1991966</v>
      </c>
      <c r="AA279" s="79">
        <f t="shared" si="23"/>
        <v>1991966</v>
      </c>
      <c r="AB279" s="79">
        <f t="shared" si="23"/>
        <v>1991966</v>
      </c>
      <c r="AC279" s="79">
        <f t="shared" si="23"/>
        <v>1991966</v>
      </c>
      <c r="AD279" s="79">
        <f t="shared" si="23"/>
        <v>1991966</v>
      </c>
      <c r="AE279" s="79">
        <f t="shared" si="23"/>
        <v>9508180</v>
      </c>
    </row>
    <row r="280" spans="1:31" ht="25.5" outlineLevel="4">
      <c r="A280" s="31">
        <v>263</v>
      </c>
      <c r="B280" s="32" t="s">
        <v>11</v>
      </c>
      <c r="C280" s="33" t="s">
        <v>215</v>
      </c>
      <c r="D280" s="33" t="s">
        <v>12</v>
      </c>
      <c r="E280" s="33" t="s">
        <v>1</v>
      </c>
      <c r="F280" s="34"/>
      <c r="G280" s="34"/>
      <c r="H280" s="34"/>
      <c r="I280" s="34"/>
      <c r="J280" s="51">
        <v>0</v>
      </c>
      <c r="K280" s="35">
        <f>K281+K282</f>
        <v>1151000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55">
        <v>0</v>
      </c>
      <c r="AD280" s="35">
        <v>0</v>
      </c>
      <c r="AE280" s="76">
        <f>AE281+AE282</f>
        <v>1151000</v>
      </c>
    </row>
    <row r="281" spans="1:31" ht="25.5" outlineLevel="5">
      <c r="A281" s="31">
        <v>264</v>
      </c>
      <c r="B281" s="32" t="s">
        <v>6</v>
      </c>
      <c r="C281" s="33" t="s">
        <v>215</v>
      </c>
      <c r="D281" s="33" t="s">
        <v>12</v>
      </c>
      <c r="E281" s="33" t="s">
        <v>7</v>
      </c>
      <c r="F281" s="34"/>
      <c r="G281" s="34"/>
      <c r="H281" s="34"/>
      <c r="I281" s="34"/>
      <c r="J281" s="51">
        <v>0</v>
      </c>
      <c r="K281" s="35">
        <v>1113920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55">
        <v>0</v>
      </c>
      <c r="AD281" s="35">
        <v>0</v>
      </c>
      <c r="AE281" s="76">
        <v>1113920</v>
      </c>
    </row>
    <row r="282" spans="1:31" ht="25.5" outlineLevel="5">
      <c r="A282" s="31">
        <v>265</v>
      </c>
      <c r="B282" s="32" t="s">
        <v>13</v>
      </c>
      <c r="C282" s="33" t="s">
        <v>215</v>
      </c>
      <c r="D282" s="33" t="s">
        <v>12</v>
      </c>
      <c r="E282" s="33" t="s">
        <v>14</v>
      </c>
      <c r="F282" s="34"/>
      <c r="G282" s="34"/>
      <c r="H282" s="34"/>
      <c r="I282" s="34"/>
      <c r="J282" s="51">
        <v>0</v>
      </c>
      <c r="K282" s="35">
        <v>37080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55">
        <v>0</v>
      </c>
      <c r="AD282" s="35">
        <v>0</v>
      </c>
      <c r="AE282" s="76">
        <v>37080</v>
      </c>
    </row>
    <row r="283" spans="1:31" ht="25.5" outlineLevel="4">
      <c r="A283" s="31">
        <v>266</v>
      </c>
      <c r="B283" s="32" t="s">
        <v>216</v>
      </c>
      <c r="C283" s="33" t="s">
        <v>215</v>
      </c>
      <c r="D283" s="33">
        <v>7002913000</v>
      </c>
      <c r="E283" s="33" t="s">
        <v>1</v>
      </c>
      <c r="F283" s="34"/>
      <c r="G283" s="34"/>
      <c r="H283" s="34"/>
      <c r="I283" s="34"/>
      <c r="J283" s="51">
        <v>0</v>
      </c>
      <c r="K283" s="35">
        <f>K284</f>
        <v>100000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55">
        <v>0</v>
      </c>
      <c r="AD283" s="35">
        <v>0</v>
      </c>
      <c r="AE283" s="76">
        <f>AE284</f>
        <v>100000</v>
      </c>
    </row>
    <row r="284" spans="1:31" ht="25.5" outlineLevel="5">
      <c r="A284" s="31">
        <v>267</v>
      </c>
      <c r="B284" s="32" t="s">
        <v>13</v>
      </c>
      <c r="C284" s="33" t="s">
        <v>215</v>
      </c>
      <c r="D284" s="33">
        <v>7002913000</v>
      </c>
      <c r="E284" s="33" t="s">
        <v>14</v>
      </c>
      <c r="F284" s="34"/>
      <c r="G284" s="34"/>
      <c r="H284" s="34"/>
      <c r="I284" s="34"/>
      <c r="J284" s="51">
        <v>0</v>
      </c>
      <c r="K284" s="35">
        <v>100000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55">
        <v>0</v>
      </c>
      <c r="AD284" s="35">
        <v>0</v>
      </c>
      <c r="AE284" s="76">
        <v>100000</v>
      </c>
    </row>
    <row r="285" spans="1:31" ht="38.25" outlineLevel="4">
      <c r="A285" s="31">
        <v>268</v>
      </c>
      <c r="B285" s="32" t="s">
        <v>217</v>
      </c>
      <c r="C285" s="33" t="s">
        <v>215</v>
      </c>
      <c r="D285" s="33">
        <v>7003017000</v>
      </c>
      <c r="E285" s="33" t="s">
        <v>1</v>
      </c>
      <c r="F285" s="34"/>
      <c r="G285" s="34"/>
      <c r="H285" s="34"/>
      <c r="I285" s="34"/>
      <c r="J285" s="51">
        <v>0</v>
      </c>
      <c r="K285" s="35">
        <f>K286</f>
        <v>200000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55">
        <v>0</v>
      </c>
      <c r="AD285" s="35">
        <v>0</v>
      </c>
      <c r="AE285" s="76">
        <f>AE286</f>
        <v>200000</v>
      </c>
    </row>
    <row r="286" spans="1:31" ht="26.25" customHeight="1" outlineLevel="5">
      <c r="A286" s="31">
        <v>269</v>
      </c>
      <c r="B286" s="32" t="s">
        <v>218</v>
      </c>
      <c r="C286" s="33" t="s">
        <v>215</v>
      </c>
      <c r="D286" s="33">
        <v>7003017000</v>
      </c>
      <c r="E286" s="33" t="s">
        <v>219</v>
      </c>
      <c r="F286" s="34"/>
      <c r="G286" s="34"/>
      <c r="H286" s="34"/>
      <c r="I286" s="34"/>
      <c r="J286" s="51">
        <v>0</v>
      </c>
      <c r="K286" s="35">
        <v>200000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55">
        <v>0</v>
      </c>
      <c r="AD286" s="35">
        <v>0</v>
      </c>
      <c r="AE286" s="76">
        <v>200000</v>
      </c>
    </row>
    <row r="287" spans="1:31" ht="15" outlineLevel="4">
      <c r="A287" s="31">
        <v>270</v>
      </c>
      <c r="B287" s="32" t="s">
        <v>220</v>
      </c>
      <c r="C287" s="33" t="s">
        <v>215</v>
      </c>
      <c r="D287" s="33">
        <v>7003113000</v>
      </c>
      <c r="E287" s="33" t="s">
        <v>1</v>
      </c>
      <c r="F287" s="34"/>
      <c r="G287" s="34"/>
      <c r="H287" s="34"/>
      <c r="I287" s="34"/>
      <c r="J287" s="51">
        <v>0</v>
      </c>
      <c r="K287" s="35">
        <f>K288</f>
        <v>100000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55">
        <v>0</v>
      </c>
      <c r="AD287" s="35">
        <v>0</v>
      </c>
      <c r="AE287" s="76">
        <f>AE288</f>
        <v>100000</v>
      </c>
    </row>
    <row r="288" spans="1:31" ht="15" outlineLevel="5">
      <c r="A288" s="31">
        <v>271</v>
      </c>
      <c r="B288" s="32" t="s">
        <v>221</v>
      </c>
      <c r="C288" s="33" t="s">
        <v>215</v>
      </c>
      <c r="D288" s="33">
        <v>7003113000</v>
      </c>
      <c r="E288" s="33" t="s">
        <v>222</v>
      </c>
      <c r="F288" s="34"/>
      <c r="G288" s="34"/>
      <c r="H288" s="34"/>
      <c r="I288" s="34"/>
      <c r="J288" s="51">
        <v>0</v>
      </c>
      <c r="K288" s="35">
        <v>100000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55">
        <v>0</v>
      </c>
      <c r="AD288" s="35">
        <v>0</v>
      </c>
      <c r="AE288" s="76">
        <v>100000</v>
      </c>
    </row>
    <row r="289" spans="1:31" ht="38.25" outlineLevel="4">
      <c r="A289" s="31">
        <v>272</v>
      </c>
      <c r="B289" s="32" t="s">
        <v>223</v>
      </c>
      <c r="C289" s="33" t="s">
        <v>215</v>
      </c>
      <c r="D289" s="33">
        <v>7003213000</v>
      </c>
      <c r="E289" s="33" t="s">
        <v>1</v>
      </c>
      <c r="F289" s="34"/>
      <c r="G289" s="34"/>
      <c r="H289" s="34"/>
      <c r="I289" s="34"/>
      <c r="J289" s="51">
        <v>0</v>
      </c>
      <c r="K289" s="35">
        <f>K290+K291+K292</f>
        <v>7957180</v>
      </c>
      <c r="L289" s="35">
        <f aca="true" t="shared" si="24" ref="L289:AE289">L290+L291+L292</f>
        <v>1991966</v>
      </c>
      <c r="M289" s="35">
        <f t="shared" si="24"/>
        <v>1991966</v>
      </c>
      <c r="N289" s="35">
        <f t="shared" si="24"/>
        <v>1991966</v>
      </c>
      <c r="O289" s="35">
        <f t="shared" si="24"/>
        <v>1991966</v>
      </c>
      <c r="P289" s="35">
        <f t="shared" si="24"/>
        <v>1991966</v>
      </c>
      <c r="Q289" s="35">
        <f t="shared" si="24"/>
        <v>1991966</v>
      </c>
      <c r="R289" s="35">
        <f t="shared" si="24"/>
        <v>1991966</v>
      </c>
      <c r="S289" s="35">
        <f t="shared" si="24"/>
        <v>1991966</v>
      </c>
      <c r="T289" s="35">
        <f t="shared" si="24"/>
        <v>1991966</v>
      </c>
      <c r="U289" s="35">
        <f t="shared" si="24"/>
        <v>1991966</v>
      </c>
      <c r="V289" s="35">
        <f t="shared" si="24"/>
        <v>1991966</v>
      </c>
      <c r="W289" s="35">
        <f t="shared" si="24"/>
        <v>1991966</v>
      </c>
      <c r="X289" s="35">
        <f t="shared" si="24"/>
        <v>1991966</v>
      </c>
      <c r="Y289" s="35">
        <f t="shared" si="24"/>
        <v>1991966</v>
      </c>
      <c r="Z289" s="35">
        <f t="shared" si="24"/>
        <v>1991966</v>
      </c>
      <c r="AA289" s="35">
        <f t="shared" si="24"/>
        <v>1991966</v>
      </c>
      <c r="AB289" s="35">
        <f t="shared" si="24"/>
        <v>1991966</v>
      </c>
      <c r="AC289" s="35">
        <f t="shared" si="24"/>
        <v>1991966</v>
      </c>
      <c r="AD289" s="35">
        <f t="shared" si="24"/>
        <v>1991966</v>
      </c>
      <c r="AE289" s="35">
        <f t="shared" si="24"/>
        <v>7957180</v>
      </c>
    </row>
    <row r="290" spans="1:31" ht="25.5" outlineLevel="5">
      <c r="A290" s="31">
        <v>273</v>
      </c>
      <c r="B290" s="32" t="s">
        <v>73</v>
      </c>
      <c r="C290" s="82" t="s">
        <v>215</v>
      </c>
      <c r="D290" s="82">
        <v>7003213000</v>
      </c>
      <c r="E290" s="82" t="s">
        <v>74</v>
      </c>
      <c r="F290" s="84"/>
      <c r="G290" s="84"/>
      <c r="H290" s="84"/>
      <c r="I290" s="84"/>
      <c r="J290" s="85">
        <v>0</v>
      </c>
      <c r="K290" s="79">
        <v>5962800</v>
      </c>
      <c r="L290" s="79">
        <v>0</v>
      </c>
      <c r="M290" s="79">
        <v>0</v>
      </c>
      <c r="N290" s="79">
        <v>0</v>
      </c>
      <c r="O290" s="79">
        <v>0</v>
      </c>
      <c r="P290" s="79">
        <v>0</v>
      </c>
      <c r="Q290" s="79">
        <v>0</v>
      </c>
      <c r="R290" s="79">
        <v>0</v>
      </c>
      <c r="S290" s="79">
        <v>0</v>
      </c>
      <c r="T290" s="79">
        <v>0</v>
      </c>
      <c r="U290" s="79">
        <v>0</v>
      </c>
      <c r="V290" s="79">
        <v>0</v>
      </c>
      <c r="W290" s="79">
        <v>0</v>
      </c>
      <c r="X290" s="79">
        <v>0</v>
      </c>
      <c r="Y290" s="79">
        <v>0</v>
      </c>
      <c r="Z290" s="79">
        <v>0</v>
      </c>
      <c r="AA290" s="79">
        <v>0</v>
      </c>
      <c r="AB290" s="79">
        <v>0</v>
      </c>
      <c r="AC290" s="80">
        <v>0</v>
      </c>
      <c r="AD290" s="79">
        <v>0</v>
      </c>
      <c r="AE290" s="81">
        <v>5962800</v>
      </c>
    </row>
    <row r="291" spans="1:31" ht="25.5" outlineLevel="5">
      <c r="A291" s="31">
        <v>274</v>
      </c>
      <c r="B291" s="32" t="s">
        <v>13</v>
      </c>
      <c r="C291" s="33" t="s">
        <v>215</v>
      </c>
      <c r="D291" s="33">
        <v>7003213000</v>
      </c>
      <c r="E291" s="33" t="s">
        <v>14</v>
      </c>
      <c r="F291" s="34"/>
      <c r="G291" s="34"/>
      <c r="H291" s="34"/>
      <c r="I291" s="34"/>
      <c r="J291" s="51">
        <v>0</v>
      </c>
      <c r="K291" s="35">
        <f>1992125-159</f>
        <v>1991966</v>
      </c>
      <c r="L291" s="35">
        <f aca="true" t="shared" si="25" ref="L291:AE291">1992125-159</f>
        <v>1991966</v>
      </c>
      <c r="M291" s="35">
        <f t="shared" si="25"/>
        <v>1991966</v>
      </c>
      <c r="N291" s="35">
        <f t="shared" si="25"/>
        <v>1991966</v>
      </c>
      <c r="O291" s="35">
        <f t="shared" si="25"/>
        <v>1991966</v>
      </c>
      <c r="P291" s="35">
        <f t="shared" si="25"/>
        <v>1991966</v>
      </c>
      <c r="Q291" s="35">
        <f t="shared" si="25"/>
        <v>1991966</v>
      </c>
      <c r="R291" s="35">
        <f t="shared" si="25"/>
        <v>1991966</v>
      </c>
      <c r="S291" s="35">
        <f t="shared" si="25"/>
        <v>1991966</v>
      </c>
      <c r="T291" s="35">
        <f t="shared" si="25"/>
        <v>1991966</v>
      </c>
      <c r="U291" s="35">
        <f t="shared" si="25"/>
        <v>1991966</v>
      </c>
      <c r="V291" s="35">
        <f t="shared" si="25"/>
        <v>1991966</v>
      </c>
      <c r="W291" s="35">
        <f t="shared" si="25"/>
        <v>1991966</v>
      </c>
      <c r="X291" s="35">
        <f t="shared" si="25"/>
        <v>1991966</v>
      </c>
      <c r="Y291" s="35">
        <f t="shared" si="25"/>
        <v>1991966</v>
      </c>
      <c r="Z291" s="35">
        <f t="shared" si="25"/>
        <v>1991966</v>
      </c>
      <c r="AA291" s="35">
        <f t="shared" si="25"/>
        <v>1991966</v>
      </c>
      <c r="AB291" s="35">
        <f t="shared" si="25"/>
        <v>1991966</v>
      </c>
      <c r="AC291" s="35">
        <f t="shared" si="25"/>
        <v>1991966</v>
      </c>
      <c r="AD291" s="35">
        <f t="shared" si="25"/>
        <v>1991966</v>
      </c>
      <c r="AE291" s="35">
        <f t="shared" si="25"/>
        <v>1991966</v>
      </c>
    </row>
    <row r="292" spans="1:31" ht="15" outlineLevel="5">
      <c r="A292" s="31">
        <v>275</v>
      </c>
      <c r="B292" s="32" t="s">
        <v>15</v>
      </c>
      <c r="C292" s="33" t="s">
        <v>215</v>
      </c>
      <c r="D292" s="33">
        <v>7003213000</v>
      </c>
      <c r="E292" s="33" t="s">
        <v>16</v>
      </c>
      <c r="F292" s="34"/>
      <c r="G292" s="34"/>
      <c r="H292" s="34"/>
      <c r="I292" s="34"/>
      <c r="J292" s="51">
        <v>0</v>
      </c>
      <c r="K292" s="35">
        <v>2414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55">
        <v>0</v>
      </c>
      <c r="AD292" s="35">
        <v>0</v>
      </c>
      <c r="AE292" s="76">
        <v>2414</v>
      </c>
    </row>
    <row r="293" spans="1:31" s="6" customFormat="1" ht="14.25">
      <c r="A293" s="31">
        <v>276</v>
      </c>
      <c r="B293" s="36" t="s">
        <v>323</v>
      </c>
      <c r="C293" s="28" t="s">
        <v>224</v>
      </c>
      <c r="D293" s="28" t="s">
        <v>3</v>
      </c>
      <c r="E293" s="28" t="s">
        <v>1</v>
      </c>
      <c r="F293" s="29"/>
      <c r="G293" s="29"/>
      <c r="H293" s="29"/>
      <c r="I293" s="29"/>
      <c r="J293" s="50">
        <v>0</v>
      </c>
      <c r="K293" s="30">
        <f>K294</f>
        <v>21791000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54">
        <v>0</v>
      </c>
      <c r="AD293" s="30">
        <v>0</v>
      </c>
      <c r="AE293" s="75">
        <f>AE294</f>
        <v>21791000</v>
      </c>
    </row>
    <row r="294" spans="1:31" s="6" customFormat="1" ht="14.25" outlineLevel="1">
      <c r="A294" s="31">
        <v>277</v>
      </c>
      <c r="B294" s="36" t="s">
        <v>324</v>
      </c>
      <c r="C294" s="28" t="s">
        <v>225</v>
      </c>
      <c r="D294" s="28" t="s">
        <v>3</v>
      </c>
      <c r="E294" s="28" t="s">
        <v>1</v>
      </c>
      <c r="F294" s="29"/>
      <c r="G294" s="29"/>
      <c r="H294" s="29"/>
      <c r="I294" s="29"/>
      <c r="J294" s="50">
        <v>0</v>
      </c>
      <c r="K294" s="30">
        <f>K295</f>
        <v>21791000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54">
        <v>0</v>
      </c>
      <c r="AD294" s="30">
        <v>0</v>
      </c>
      <c r="AE294" s="75">
        <f>AE295</f>
        <v>21791000</v>
      </c>
    </row>
    <row r="295" spans="1:31" ht="38.25" outlineLevel="2">
      <c r="A295" s="31">
        <v>278</v>
      </c>
      <c r="B295" s="32" t="s">
        <v>226</v>
      </c>
      <c r="C295" s="33" t="s">
        <v>225</v>
      </c>
      <c r="D295" s="33" t="s">
        <v>227</v>
      </c>
      <c r="E295" s="33" t="s">
        <v>1</v>
      </c>
      <c r="F295" s="34"/>
      <c r="G295" s="34"/>
      <c r="H295" s="34"/>
      <c r="I295" s="34"/>
      <c r="J295" s="51">
        <v>0</v>
      </c>
      <c r="K295" s="35">
        <f>K296+K305</f>
        <v>21791000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55">
        <v>0</v>
      </c>
      <c r="AD295" s="35">
        <v>0</v>
      </c>
      <c r="AE295" s="76">
        <f>AE296+AE305</f>
        <v>21791000</v>
      </c>
    </row>
    <row r="296" spans="1:31" ht="15" outlineLevel="3">
      <c r="A296" s="31">
        <v>279</v>
      </c>
      <c r="B296" s="32" t="s">
        <v>228</v>
      </c>
      <c r="C296" s="33" t="s">
        <v>225</v>
      </c>
      <c r="D296" s="33" t="s">
        <v>229</v>
      </c>
      <c r="E296" s="33" t="s">
        <v>1</v>
      </c>
      <c r="F296" s="34"/>
      <c r="G296" s="34"/>
      <c r="H296" s="34"/>
      <c r="I296" s="34"/>
      <c r="J296" s="51">
        <v>0</v>
      </c>
      <c r="K296" s="35">
        <f>K297+K299+K301+K303</f>
        <v>970000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55">
        <v>0</v>
      </c>
      <c r="AD296" s="35">
        <v>0</v>
      </c>
      <c r="AE296" s="76">
        <f>AE297+AE299+AE301+AE303</f>
        <v>970000</v>
      </c>
    </row>
    <row r="297" spans="1:31" ht="89.25" outlineLevel="4">
      <c r="A297" s="31">
        <v>280</v>
      </c>
      <c r="B297" s="32" t="s">
        <v>230</v>
      </c>
      <c r="C297" s="33" t="s">
        <v>225</v>
      </c>
      <c r="D297" s="33" t="s">
        <v>231</v>
      </c>
      <c r="E297" s="33" t="s">
        <v>1</v>
      </c>
      <c r="F297" s="34"/>
      <c r="G297" s="34"/>
      <c r="H297" s="34"/>
      <c r="I297" s="34"/>
      <c r="J297" s="51">
        <v>0</v>
      </c>
      <c r="K297" s="35">
        <f>K298</f>
        <v>200000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55">
        <v>0</v>
      </c>
      <c r="AD297" s="35">
        <v>0</v>
      </c>
      <c r="AE297" s="76">
        <f>AE298</f>
        <v>200000</v>
      </c>
    </row>
    <row r="298" spans="1:31" ht="15" outlineLevel="5">
      <c r="A298" s="31">
        <v>281</v>
      </c>
      <c r="B298" s="32" t="s">
        <v>195</v>
      </c>
      <c r="C298" s="33" t="s">
        <v>225</v>
      </c>
      <c r="D298" s="33" t="s">
        <v>231</v>
      </c>
      <c r="E298" s="33" t="s">
        <v>196</v>
      </c>
      <c r="F298" s="34"/>
      <c r="G298" s="34"/>
      <c r="H298" s="34"/>
      <c r="I298" s="34"/>
      <c r="J298" s="51">
        <v>0</v>
      </c>
      <c r="K298" s="35">
        <v>200000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55">
        <v>0</v>
      </c>
      <c r="AD298" s="35">
        <v>0</v>
      </c>
      <c r="AE298" s="76">
        <v>200000</v>
      </c>
    </row>
    <row r="299" spans="1:31" ht="63.75" outlineLevel="4">
      <c r="A299" s="31">
        <v>282</v>
      </c>
      <c r="B299" s="32" t="s">
        <v>232</v>
      </c>
      <c r="C299" s="33" t="s">
        <v>225</v>
      </c>
      <c r="D299" s="33" t="s">
        <v>233</v>
      </c>
      <c r="E299" s="33" t="s">
        <v>1</v>
      </c>
      <c r="F299" s="34"/>
      <c r="G299" s="34"/>
      <c r="H299" s="34"/>
      <c r="I299" s="34"/>
      <c r="J299" s="51">
        <v>0</v>
      </c>
      <c r="K299" s="35">
        <f>K300</f>
        <v>20000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55">
        <v>0</v>
      </c>
      <c r="AD299" s="35">
        <v>0</v>
      </c>
      <c r="AE299" s="76">
        <f>AE300</f>
        <v>20000</v>
      </c>
    </row>
    <row r="300" spans="1:31" ht="15" outlineLevel="5">
      <c r="A300" s="31">
        <v>283</v>
      </c>
      <c r="B300" s="32" t="s">
        <v>195</v>
      </c>
      <c r="C300" s="33" t="s">
        <v>225</v>
      </c>
      <c r="D300" s="33" t="s">
        <v>233</v>
      </c>
      <c r="E300" s="33" t="s">
        <v>196</v>
      </c>
      <c r="F300" s="34"/>
      <c r="G300" s="34"/>
      <c r="H300" s="34"/>
      <c r="I300" s="34"/>
      <c r="J300" s="51">
        <v>0</v>
      </c>
      <c r="K300" s="35">
        <v>20000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55">
        <v>0</v>
      </c>
      <c r="AD300" s="35">
        <v>0</v>
      </c>
      <c r="AE300" s="76">
        <v>20000</v>
      </c>
    </row>
    <row r="301" spans="1:31" ht="25.5" outlineLevel="4">
      <c r="A301" s="31">
        <v>284</v>
      </c>
      <c r="B301" s="32" t="s">
        <v>234</v>
      </c>
      <c r="C301" s="33" t="s">
        <v>225</v>
      </c>
      <c r="D301" s="33" t="s">
        <v>235</v>
      </c>
      <c r="E301" s="33" t="s">
        <v>1</v>
      </c>
      <c r="F301" s="34"/>
      <c r="G301" s="34"/>
      <c r="H301" s="34"/>
      <c r="I301" s="34"/>
      <c r="J301" s="51">
        <v>0</v>
      </c>
      <c r="K301" s="35">
        <f>K302</f>
        <v>50000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55">
        <v>0</v>
      </c>
      <c r="AD301" s="35">
        <v>0</v>
      </c>
      <c r="AE301" s="76">
        <f>AE302</f>
        <v>50000</v>
      </c>
    </row>
    <row r="302" spans="1:31" ht="15" outlineLevel="5">
      <c r="A302" s="31">
        <v>285</v>
      </c>
      <c r="B302" s="32" t="s">
        <v>195</v>
      </c>
      <c r="C302" s="33" t="s">
        <v>225</v>
      </c>
      <c r="D302" s="33" t="s">
        <v>235</v>
      </c>
      <c r="E302" s="33" t="s">
        <v>196</v>
      </c>
      <c r="F302" s="34"/>
      <c r="G302" s="34"/>
      <c r="H302" s="34"/>
      <c r="I302" s="34"/>
      <c r="J302" s="51">
        <v>0</v>
      </c>
      <c r="K302" s="35">
        <v>50000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55">
        <v>0</v>
      </c>
      <c r="AD302" s="35">
        <v>0</v>
      </c>
      <c r="AE302" s="76">
        <v>50000</v>
      </c>
    </row>
    <row r="303" spans="1:31" ht="63.75" outlineLevel="4">
      <c r="A303" s="31">
        <v>286</v>
      </c>
      <c r="B303" s="32" t="s">
        <v>236</v>
      </c>
      <c r="C303" s="33" t="s">
        <v>225</v>
      </c>
      <c r="D303" s="33" t="s">
        <v>237</v>
      </c>
      <c r="E303" s="33" t="s">
        <v>1</v>
      </c>
      <c r="F303" s="34"/>
      <c r="G303" s="34"/>
      <c r="H303" s="34"/>
      <c r="I303" s="34"/>
      <c r="J303" s="51">
        <v>0</v>
      </c>
      <c r="K303" s="35">
        <f>K304</f>
        <v>700000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55">
        <v>0</v>
      </c>
      <c r="AD303" s="35">
        <v>0</v>
      </c>
      <c r="AE303" s="76">
        <f>AE304</f>
        <v>700000</v>
      </c>
    </row>
    <row r="304" spans="1:31" ht="15" outlineLevel="5">
      <c r="A304" s="31">
        <v>287</v>
      </c>
      <c r="B304" s="32" t="s">
        <v>195</v>
      </c>
      <c r="C304" s="33" t="s">
        <v>225</v>
      </c>
      <c r="D304" s="33" t="s">
        <v>237</v>
      </c>
      <c r="E304" s="33" t="s">
        <v>196</v>
      </c>
      <c r="F304" s="34"/>
      <c r="G304" s="34"/>
      <c r="H304" s="34"/>
      <c r="I304" s="34"/>
      <c r="J304" s="51">
        <v>0</v>
      </c>
      <c r="K304" s="35">
        <v>700000</v>
      </c>
      <c r="L304" s="35">
        <v>700000</v>
      </c>
      <c r="M304" s="35">
        <v>700000</v>
      </c>
      <c r="N304" s="35">
        <v>700000</v>
      </c>
      <c r="O304" s="35">
        <v>700000</v>
      </c>
      <c r="P304" s="35">
        <v>700000</v>
      </c>
      <c r="Q304" s="35">
        <v>700000</v>
      </c>
      <c r="R304" s="35">
        <v>700000</v>
      </c>
      <c r="S304" s="35">
        <v>700000</v>
      </c>
      <c r="T304" s="35">
        <v>700000</v>
      </c>
      <c r="U304" s="35">
        <v>700000</v>
      </c>
      <c r="V304" s="35">
        <v>700000</v>
      </c>
      <c r="W304" s="35">
        <v>700000</v>
      </c>
      <c r="X304" s="35">
        <v>700000</v>
      </c>
      <c r="Y304" s="35">
        <v>700000</v>
      </c>
      <c r="Z304" s="35">
        <v>700000</v>
      </c>
      <c r="AA304" s="35">
        <v>700000</v>
      </c>
      <c r="AB304" s="35">
        <v>700000</v>
      </c>
      <c r="AC304" s="35">
        <v>700000</v>
      </c>
      <c r="AD304" s="35">
        <v>700000</v>
      </c>
      <c r="AE304" s="35">
        <v>700000</v>
      </c>
    </row>
    <row r="305" spans="1:31" ht="51" outlineLevel="3">
      <c r="A305" s="31">
        <v>288</v>
      </c>
      <c r="B305" s="32" t="s">
        <v>238</v>
      </c>
      <c r="C305" s="33" t="s">
        <v>225</v>
      </c>
      <c r="D305" s="33" t="s">
        <v>239</v>
      </c>
      <c r="E305" s="33" t="s">
        <v>1</v>
      </c>
      <c r="F305" s="34"/>
      <c r="G305" s="34"/>
      <c r="H305" s="34"/>
      <c r="I305" s="34"/>
      <c r="J305" s="51">
        <v>0</v>
      </c>
      <c r="K305" s="35">
        <f>K306+K308+K310</f>
        <v>20821000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55">
        <v>0</v>
      </c>
      <c r="AD305" s="35">
        <v>0</v>
      </c>
      <c r="AE305" s="76">
        <f>AE306+AE308+AE310</f>
        <v>20821000</v>
      </c>
    </row>
    <row r="306" spans="1:31" ht="18" customHeight="1" outlineLevel="4">
      <c r="A306" s="31">
        <v>289</v>
      </c>
      <c r="B306" s="32" t="s">
        <v>240</v>
      </c>
      <c r="C306" s="33" t="s">
        <v>225</v>
      </c>
      <c r="D306" s="33" t="s">
        <v>241</v>
      </c>
      <c r="E306" s="33" t="s">
        <v>1</v>
      </c>
      <c r="F306" s="34"/>
      <c r="G306" s="34"/>
      <c r="H306" s="34"/>
      <c r="I306" s="34"/>
      <c r="J306" s="51">
        <v>0</v>
      </c>
      <c r="K306" s="35">
        <f>K307</f>
        <v>13537200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55">
        <v>0</v>
      </c>
      <c r="AD306" s="35">
        <v>0</v>
      </c>
      <c r="AE306" s="76">
        <f>AE307</f>
        <v>13537200</v>
      </c>
    </row>
    <row r="307" spans="1:31" ht="15" outlineLevel="5">
      <c r="A307" s="31">
        <v>290</v>
      </c>
      <c r="B307" s="32" t="s">
        <v>195</v>
      </c>
      <c r="C307" s="33" t="s">
        <v>225</v>
      </c>
      <c r="D307" s="33" t="s">
        <v>241</v>
      </c>
      <c r="E307" s="33" t="s">
        <v>196</v>
      </c>
      <c r="F307" s="34"/>
      <c r="G307" s="34"/>
      <c r="H307" s="34"/>
      <c r="I307" s="34"/>
      <c r="J307" s="51">
        <v>0</v>
      </c>
      <c r="K307" s="35">
        <v>13537200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55">
        <v>0</v>
      </c>
      <c r="AD307" s="35">
        <v>0</v>
      </c>
      <c r="AE307" s="76">
        <v>13537200</v>
      </c>
    </row>
    <row r="308" spans="1:31" ht="25.5" outlineLevel="4">
      <c r="A308" s="31">
        <v>291</v>
      </c>
      <c r="B308" s="32" t="s">
        <v>242</v>
      </c>
      <c r="C308" s="33" t="s">
        <v>225</v>
      </c>
      <c r="D308" s="33" t="s">
        <v>243</v>
      </c>
      <c r="E308" s="33" t="s">
        <v>1</v>
      </c>
      <c r="F308" s="34"/>
      <c r="G308" s="34"/>
      <c r="H308" s="34"/>
      <c r="I308" s="34"/>
      <c r="J308" s="51">
        <v>0</v>
      </c>
      <c r="K308" s="35">
        <f>K309</f>
        <v>1927200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55">
        <v>0</v>
      </c>
      <c r="AD308" s="35">
        <v>0</v>
      </c>
      <c r="AE308" s="76">
        <f>AE309</f>
        <v>1927200</v>
      </c>
    </row>
    <row r="309" spans="1:31" ht="15" outlineLevel="5">
      <c r="A309" s="31">
        <v>292</v>
      </c>
      <c r="B309" s="32" t="s">
        <v>195</v>
      </c>
      <c r="C309" s="33" t="s">
        <v>225</v>
      </c>
      <c r="D309" s="33" t="s">
        <v>243</v>
      </c>
      <c r="E309" s="33" t="s">
        <v>196</v>
      </c>
      <c r="F309" s="34"/>
      <c r="G309" s="34"/>
      <c r="H309" s="34"/>
      <c r="I309" s="34"/>
      <c r="J309" s="51">
        <v>0</v>
      </c>
      <c r="K309" s="35">
        <v>1927200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55">
        <v>0</v>
      </c>
      <c r="AD309" s="35">
        <v>0</v>
      </c>
      <c r="AE309" s="76">
        <v>1927200</v>
      </c>
    </row>
    <row r="310" spans="1:31" ht="25.5" outlineLevel="4">
      <c r="A310" s="31">
        <v>293</v>
      </c>
      <c r="B310" s="32" t="s">
        <v>244</v>
      </c>
      <c r="C310" s="33" t="s">
        <v>225</v>
      </c>
      <c r="D310" s="33" t="s">
        <v>245</v>
      </c>
      <c r="E310" s="33" t="s">
        <v>1</v>
      </c>
      <c r="F310" s="34"/>
      <c r="G310" s="34"/>
      <c r="H310" s="34"/>
      <c r="I310" s="34"/>
      <c r="J310" s="51">
        <v>0</v>
      </c>
      <c r="K310" s="35">
        <f>K311</f>
        <v>5356600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55">
        <v>0</v>
      </c>
      <c r="AD310" s="35">
        <v>0</v>
      </c>
      <c r="AE310" s="76">
        <f>AE311</f>
        <v>5356600</v>
      </c>
    </row>
    <row r="311" spans="1:31" ht="15" outlineLevel="5">
      <c r="A311" s="31">
        <v>294</v>
      </c>
      <c r="B311" s="32" t="s">
        <v>195</v>
      </c>
      <c r="C311" s="33" t="s">
        <v>225</v>
      </c>
      <c r="D311" s="33" t="s">
        <v>245</v>
      </c>
      <c r="E311" s="33" t="s">
        <v>196</v>
      </c>
      <c r="F311" s="34"/>
      <c r="G311" s="34"/>
      <c r="H311" s="34"/>
      <c r="I311" s="34"/>
      <c r="J311" s="51">
        <v>0</v>
      </c>
      <c r="K311" s="35">
        <v>5356600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55">
        <v>0</v>
      </c>
      <c r="AD311" s="35">
        <v>0</v>
      </c>
      <c r="AE311" s="76">
        <v>5356600</v>
      </c>
    </row>
    <row r="312" spans="1:31" s="6" customFormat="1" ht="14.25">
      <c r="A312" s="31">
        <v>295</v>
      </c>
      <c r="B312" s="36" t="s">
        <v>325</v>
      </c>
      <c r="C312" s="28" t="s">
        <v>246</v>
      </c>
      <c r="D312" s="28" t="s">
        <v>3</v>
      </c>
      <c r="E312" s="28" t="s">
        <v>1</v>
      </c>
      <c r="F312" s="29"/>
      <c r="G312" s="29"/>
      <c r="H312" s="29"/>
      <c r="I312" s="29"/>
      <c r="J312" s="50">
        <v>0</v>
      </c>
      <c r="K312" s="30">
        <f>K313</f>
        <v>150000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54">
        <v>0</v>
      </c>
      <c r="AD312" s="30">
        <v>0</v>
      </c>
      <c r="AE312" s="75">
        <f>AE313</f>
        <v>150000</v>
      </c>
    </row>
    <row r="313" spans="1:31" s="6" customFormat="1" ht="14.25" outlineLevel="1">
      <c r="A313" s="31">
        <v>296</v>
      </c>
      <c r="B313" s="36" t="s">
        <v>326</v>
      </c>
      <c r="C313" s="28" t="s">
        <v>247</v>
      </c>
      <c r="D313" s="28" t="s">
        <v>3</v>
      </c>
      <c r="E313" s="28" t="s">
        <v>1</v>
      </c>
      <c r="F313" s="29"/>
      <c r="G313" s="29"/>
      <c r="H313" s="29"/>
      <c r="I313" s="29"/>
      <c r="J313" s="50">
        <v>0</v>
      </c>
      <c r="K313" s="30">
        <f>K314</f>
        <v>150000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54">
        <v>0</v>
      </c>
      <c r="AD313" s="30">
        <v>0</v>
      </c>
      <c r="AE313" s="75">
        <f>AE314</f>
        <v>150000</v>
      </c>
    </row>
    <row r="314" spans="1:31" ht="15" outlineLevel="2">
      <c r="A314" s="31">
        <v>297</v>
      </c>
      <c r="B314" s="83" t="s">
        <v>351</v>
      </c>
      <c r="C314" s="82" t="s">
        <v>247</v>
      </c>
      <c r="D314" s="82">
        <v>7000000000</v>
      </c>
      <c r="E314" s="82" t="s">
        <v>1</v>
      </c>
      <c r="F314" s="84"/>
      <c r="G314" s="84"/>
      <c r="H314" s="84"/>
      <c r="I314" s="84"/>
      <c r="J314" s="85">
        <v>0</v>
      </c>
      <c r="K314" s="79">
        <f>K315+K317+K319+K321</f>
        <v>150000</v>
      </c>
      <c r="L314" s="79">
        <f aca="true" t="shared" si="26" ref="L314:AE314">L315+L317+L319+L321</f>
        <v>0</v>
      </c>
      <c r="M314" s="79">
        <f t="shared" si="26"/>
        <v>0</v>
      </c>
      <c r="N314" s="79">
        <f t="shared" si="26"/>
        <v>0</v>
      </c>
      <c r="O314" s="79">
        <f t="shared" si="26"/>
        <v>0</v>
      </c>
      <c r="P314" s="79">
        <f t="shared" si="26"/>
        <v>0</v>
      </c>
      <c r="Q314" s="79">
        <f t="shared" si="26"/>
        <v>0</v>
      </c>
      <c r="R314" s="79">
        <f t="shared" si="26"/>
        <v>0</v>
      </c>
      <c r="S314" s="79">
        <f t="shared" si="26"/>
        <v>0</v>
      </c>
      <c r="T314" s="79">
        <f t="shared" si="26"/>
        <v>0</v>
      </c>
      <c r="U314" s="79">
        <f t="shared" si="26"/>
        <v>0</v>
      </c>
      <c r="V314" s="79">
        <f t="shared" si="26"/>
        <v>0</v>
      </c>
      <c r="W314" s="79">
        <f t="shared" si="26"/>
        <v>0</v>
      </c>
      <c r="X314" s="79">
        <f t="shared" si="26"/>
        <v>0</v>
      </c>
      <c r="Y314" s="79">
        <f t="shared" si="26"/>
        <v>0</v>
      </c>
      <c r="Z314" s="79">
        <f t="shared" si="26"/>
        <v>0</v>
      </c>
      <c r="AA314" s="79">
        <f t="shared" si="26"/>
        <v>0</v>
      </c>
      <c r="AB314" s="79">
        <f t="shared" si="26"/>
        <v>0</v>
      </c>
      <c r="AC314" s="79">
        <f t="shared" si="26"/>
        <v>0</v>
      </c>
      <c r="AD314" s="79">
        <f t="shared" si="26"/>
        <v>0</v>
      </c>
      <c r="AE314" s="79">
        <f t="shared" si="26"/>
        <v>150000</v>
      </c>
    </row>
    <row r="315" spans="1:31" ht="38.25" outlineLevel="4">
      <c r="A315" s="31">
        <v>298</v>
      </c>
      <c r="B315" s="32" t="s">
        <v>248</v>
      </c>
      <c r="C315" s="33" t="s">
        <v>247</v>
      </c>
      <c r="D315" s="33">
        <v>7001713001</v>
      </c>
      <c r="E315" s="33" t="s">
        <v>1</v>
      </c>
      <c r="F315" s="34"/>
      <c r="G315" s="34"/>
      <c r="H315" s="34"/>
      <c r="I315" s="34"/>
      <c r="J315" s="51">
        <v>0</v>
      </c>
      <c r="K315" s="35">
        <f>K316</f>
        <v>20000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55">
        <v>0</v>
      </c>
      <c r="AD315" s="35">
        <v>0</v>
      </c>
      <c r="AE315" s="76">
        <f>AE316</f>
        <v>20000</v>
      </c>
    </row>
    <row r="316" spans="1:31" ht="25.5" outlineLevel="5">
      <c r="A316" s="31">
        <v>299</v>
      </c>
      <c r="B316" s="32" t="s">
        <v>13</v>
      </c>
      <c r="C316" s="33" t="s">
        <v>247</v>
      </c>
      <c r="D316" s="33">
        <v>7001713001</v>
      </c>
      <c r="E316" s="33" t="s">
        <v>14</v>
      </c>
      <c r="F316" s="34"/>
      <c r="G316" s="34"/>
      <c r="H316" s="34"/>
      <c r="I316" s="34"/>
      <c r="J316" s="51">
        <v>0</v>
      </c>
      <c r="K316" s="35">
        <v>20000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55">
        <v>0</v>
      </c>
      <c r="AD316" s="35">
        <v>0</v>
      </c>
      <c r="AE316" s="76">
        <v>20000</v>
      </c>
    </row>
    <row r="317" spans="1:31" ht="38.25" outlineLevel="4">
      <c r="A317" s="31">
        <v>300</v>
      </c>
      <c r="B317" s="32" t="s">
        <v>249</v>
      </c>
      <c r="C317" s="33" t="s">
        <v>247</v>
      </c>
      <c r="D317" s="33">
        <v>7001713002</v>
      </c>
      <c r="E317" s="33" t="s">
        <v>1</v>
      </c>
      <c r="F317" s="34"/>
      <c r="G317" s="34"/>
      <c r="H317" s="34"/>
      <c r="I317" s="34"/>
      <c r="J317" s="51">
        <v>0</v>
      </c>
      <c r="K317" s="35">
        <f>K318</f>
        <v>10000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55">
        <v>0</v>
      </c>
      <c r="AD317" s="35">
        <v>0</v>
      </c>
      <c r="AE317" s="76">
        <f>AE318</f>
        <v>10000</v>
      </c>
    </row>
    <row r="318" spans="1:31" ht="25.5" outlineLevel="5">
      <c r="A318" s="31">
        <v>301</v>
      </c>
      <c r="B318" s="32" t="s">
        <v>13</v>
      </c>
      <c r="C318" s="33" t="s">
        <v>247</v>
      </c>
      <c r="D318" s="33">
        <v>7001713002</v>
      </c>
      <c r="E318" s="33" t="s">
        <v>14</v>
      </c>
      <c r="F318" s="34"/>
      <c r="G318" s="34"/>
      <c r="H318" s="34"/>
      <c r="I318" s="34"/>
      <c r="J318" s="51">
        <v>0</v>
      </c>
      <c r="K318" s="35">
        <v>10000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55">
        <v>0</v>
      </c>
      <c r="AD318" s="35">
        <v>0</v>
      </c>
      <c r="AE318" s="76">
        <v>10000</v>
      </c>
    </row>
    <row r="319" spans="1:31" ht="63.75" outlineLevel="4">
      <c r="A319" s="31">
        <v>302</v>
      </c>
      <c r="B319" s="32" t="s">
        <v>250</v>
      </c>
      <c r="C319" s="33" t="s">
        <v>247</v>
      </c>
      <c r="D319" s="33">
        <v>7001713003</v>
      </c>
      <c r="E319" s="33" t="s">
        <v>1</v>
      </c>
      <c r="F319" s="34"/>
      <c r="G319" s="34"/>
      <c r="H319" s="34"/>
      <c r="I319" s="34"/>
      <c r="J319" s="51">
        <v>0</v>
      </c>
      <c r="K319" s="35">
        <f>K320</f>
        <v>100000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55">
        <v>0</v>
      </c>
      <c r="AD319" s="35">
        <v>0</v>
      </c>
      <c r="AE319" s="76">
        <f>AE320</f>
        <v>100000</v>
      </c>
    </row>
    <row r="320" spans="1:31" ht="25.5" outlineLevel="5">
      <c r="A320" s="31">
        <v>303</v>
      </c>
      <c r="B320" s="32" t="s">
        <v>13</v>
      </c>
      <c r="C320" s="33" t="s">
        <v>247</v>
      </c>
      <c r="D320" s="33">
        <v>7001713003</v>
      </c>
      <c r="E320" s="33" t="s">
        <v>14</v>
      </c>
      <c r="F320" s="34"/>
      <c r="G320" s="34"/>
      <c r="H320" s="34"/>
      <c r="I320" s="34"/>
      <c r="J320" s="51">
        <v>0</v>
      </c>
      <c r="K320" s="35">
        <v>100000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55">
        <v>0</v>
      </c>
      <c r="AD320" s="35">
        <v>0</v>
      </c>
      <c r="AE320" s="76">
        <v>100000</v>
      </c>
    </row>
    <row r="321" spans="1:31" ht="38.25" outlineLevel="4">
      <c r="A321" s="31">
        <v>304</v>
      </c>
      <c r="B321" s="32" t="s">
        <v>251</v>
      </c>
      <c r="C321" s="33" t="s">
        <v>247</v>
      </c>
      <c r="D321" s="33">
        <v>7001713004</v>
      </c>
      <c r="E321" s="33" t="s">
        <v>1</v>
      </c>
      <c r="F321" s="34"/>
      <c r="G321" s="34"/>
      <c r="H321" s="34"/>
      <c r="I321" s="34"/>
      <c r="J321" s="51">
        <v>0</v>
      </c>
      <c r="K321" s="35">
        <f>K322</f>
        <v>20000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55">
        <v>0</v>
      </c>
      <c r="AD321" s="35">
        <v>0</v>
      </c>
      <c r="AE321" s="76">
        <f>AE322</f>
        <v>20000</v>
      </c>
    </row>
    <row r="322" spans="1:31" ht="25.5" outlineLevel="5">
      <c r="A322" s="31">
        <v>305</v>
      </c>
      <c r="B322" s="32" t="s">
        <v>13</v>
      </c>
      <c r="C322" s="33" t="s">
        <v>247</v>
      </c>
      <c r="D322" s="33">
        <v>7001713004</v>
      </c>
      <c r="E322" s="33" t="s">
        <v>14</v>
      </c>
      <c r="F322" s="34"/>
      <c r="G322" s="34"/>
      <c r="H322" s="34"/>
      <c r="I322" s="34"/>
      <c r="J322" s="51">
        <v>0</v>
      </c>
      <c r="K322" s="35">
        <v>20000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55">
        <v>0</v>
      </c>
      <c r="AD322" s="35">
        <v>0</v>
      </c>
      <c r="AE322" s="76">
        <v>20000</v>
      </c>
    </row>
    <row r="323" spans="1:31" s="6" customFormat="1" ht="14.25">
      <c r="A323" s="31">
        <v>306</v>
      </c>
      <c r="B323" s="36" t="s">
        <v>327</v>
      </c>
      <c r="C323" s="28" t="s">
        <v>252</v>
      </c>
      <c r="D323" s="28" t="s">
        <v>3</v>
      </c>
      <c r="E323" s="28" t="s">
        <v>1</v>
      </c>
      <c r="F323" s="29"/>
      <c r="G323" s="29"/>
      <c r="H323" s="29"/>
      <c r="I323" s="29"/>
      <c r="J323" s="50">
        <v>0</v>
      </c>
      <c r="K323" s="30">
        <f>K324+K345</f>
        <v>29628000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54">
        <v>0</v>
      </c>
      <c r="AD323" s="30">
        <v>0</v>
      </c>
      <c r="AE323" s="75">
        <f>AE324+AE345</f>
        <v>29628000</v>
      </c>
    </row>
    <row r="324" spans="1:31" s="6" customFormat="1" ht="14.25" outlineLevel="1">
      <c r="A324" s="31">
        <v>307</v>
      </c>
      <c r="B324" s="36" t="s">
        <v>328</v>
      </c>
      <c r="C324" s="28" t="s">
        <v>253</v>
      </c>
      <c r="D324" s="28" t="s">
        <v>3</v>
      </c>
      <c r="E324" s="28" t="s">
        <v>1</v>
      </c>
      <c r="F324" s="29"/>
      <c r="G324" s="29"/>
      <c r="H324" s="29"/>
      <c r="I324" s="29"/>
      <c r="J324" s="50">
        <v>0</v>
      </c>
      <c r="K324" s="30">
        <f>K325+K329</f>
        <v>28040365</v>
      </c>
      <c r="L324" s="30">
        <f aca="true" t="shared" si="27" ref="L324:AE324">L325+L329</f>
        <v>0</v>
      </c>
      <c r="M324" s="30">
        <f t="shared" si="27"/>
        <v>0</v>
      </c>
      <c r="N324" s="30">
        <f t="shared" si="27"/>
        <v>0</v>
      </c>
      <c r="O324" s="30">
        <f t="shared" si="27"/>
        <v>0</v>
      </c>
      <c r="P324" s="30">
        <f t="shared" si="27"/>
        <v>0</v>
      </c>
      <c r="Q324" s="30">
        <f t="shared" si="27"/>
        <v>0</v>
      </c>
      <c r="R324" s="30">
        <f t="shared" si="27"/>
        <v>0</v>
      </c>
      <c r="S324" s="30">
        <f t="shared" si="27"/>
        <v>0</v>
      </c>
      <c r="T324" s="30">
        <f t="shared" si="27"/>
        <v>0</v>
      </c>
      <c r="U324" s="30">
        <f t="shared" si="27"/>
        <v>0</v>
      </c>
      <c r="V324" s="30">
        <f t="shared" si="27"/>
        <v>0</v>
      </c>
      <c r="W324" s="30">
        <f t="shared" si="27"/>
        <v>0</v>
      </c>
      <c r="X324" s="30">
        <f t="shared" si="27"/>
        <v>0</v>
      </c>
      <c r="Y324" s="30">
        <f t="shared" si="27"/>
        <v>0</v>
      </c>
      <c r="Z324" s="30">
        <f t="shared" si="27"/>
        <v>0</v>
      </c>
      <c r="AA324" s="30">
        <f t="shared" si="27"/>
        <v>0</v>
      </c>
      <c r="AB324" s="30">
        <f t="shared" si="27"/>
        <v>0</v>
      </c>
      <c r="AC324" s="30">
        <f t="shared" si="27"/>
        <v>0</v>
      </c>
      <c r="AD324" s="30">
        <f t="shared" si="27"/>
        <v>0</v>
      </c>
      <c r="AE324" s="30">
        <f t="shared" si="27"/>
        <v>28040365</v>
      </c>
    </row>
    <row r="325" spans="1:31" s="6" customFormat="1" ht="51" outlineLevel="1">
      <c r="A325" s="31">
        <v>308</v>
      </c>
      <c r="B325" s="32" t="s">
        <v>262</v>
      </c>
      <c r="C325" s="33" t="s">
        <v>253</v>
      </c>
      <c r="D325" s="33" t="s">
        <v>263</v>
      </c>
      <c r="E325" s="33" t="s">
        <v>1</v>
      </c>
      <c r="F325" s="34"/>
      <c r="G325" s="34"/>
      <c r="H325" s="34"/>
      <c r="I325" s="34"/>
      <c r="J325" s="51">
        <v>0</v>
      </c>
      <c r="K325" s="35">
        <f>K326</f>
        <v>684000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55">
        <v>0</v>
      </c>
      <c r="AD325" s="35">
        <v>0</v>
      </c>
      <c r="AE325" s="76">
        <f>AE326</f>
        <v>684000</v>
      </c>
    </row>
    <row r="326" spans="1:31" s="6" customFormat="1" ht="38.25" outlineLevel="1">
      <c r="A326" s="31">
        <v>309</v>
      </c>
      <c r="B326" s="32" t="s">
        <v>264</v>
      </c>
      <c r="C326" s="33" t="s">
        <v>253</v>
      </c>
      <c r="D326" s="33" t="s">
        <v>265</v>
      </c>
      <c r="E326" s="33" t="s">
        <v>1</v>
      </c>
      <c r="F326" s="34"/>
      <c r="G326" s="34"/>
      <c r="H326" s="34"/>
      <c r="I326" s="34"/>
      <c r="J326" s="51">
        <v>0</v>
      </c>
      <c r="K326" s="35">
        <f>K327</f>
        <v>684000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55">
        <v>0</v>
      </c>
      <c r="AD326" s="35">
        <v>0</v>
      </c>
      <c r="AE326" s="76">
        <f>AE327</f>
        <v>684000</v>
      </c>
    </row>
    <row r="327" spans="1:31" s="6" customFormat="1" ht="25.5" outlineLevel="1">
      <c r="A327" s="31">
        <v>310</v>
      </c>
      <c r="B327" s="32" t="s">
        <v>266</v>
      </c>
      <c r="C327" s="33" t="s">
        <v>253</v>
      </c>
      <c r="D327" s="33" t="s">
        <v>267</v>
      </c>
      <c r="E327" s="33" t="s">
        <v>1</v>
      </c>
      <c r="F327" s="34"/>
      <c r="G327" s="34"/>
      <c r="H327" s="34"/>
      <c r="I327" s="34"/>
      <c r="J327" s="51">
        <v>0</v>
      </c>
      <c r="K327" s="35">
        <f>K328</f>
        <v>684000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55">
        <v>0</v>
      </c>
      <c r="AD327" s="35">
        <v>0</v>
      </c>
      <c r="AE327" s="76">
        <f>AE328</f>
        <v>684000</v>
      </c>
    </row>
    <row r="328" spans="1:31" s="6" customFormat="1" ht="25.5" outlineLevel="1">
      <c r="A328" s="31">
        <v>311</v>
      </c>
      <c r="B328" s="32" t="s">
        <v>36</v>
      </c>
      <c r="C328" s="33" t="s">
        <v>253</v>
      </c>
      <c r="D328" s="33" t="s">
        <v>267</v>
      </c>
      <c r="E328" s="33" t="s">
        <v>37</v>
      </c>
      <c r="F328" s="34"/>
      <c r="G328" s="34"/>
      <c r="H328" s="34"/>
      <c r="I328" s="34"/>
      <c r="J328" s="51">
        <v>0</v>
      </c>
      <c r="K328" s="35">
        <v>684000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55">
        <v>0</v>
      </c>
      <c r="AD328" s="35">
        <v>0</v>
      </c>
      <c r="AE328" s="76">
        <v>684000</v>
      </c>
    </row>
    <row r="329" spans="1:31" ht="15" outlineLevel="2">
      <c r="A329" s="31">
        <v>312</v>
      </c>
      <c r="B329" s="83" t="s">
        <v>351</v>
      </c>
      <c r="C329" s="82" t="s">
        <v>253</v>
      </c>
      <c r="D329" s="82">
        <v>7000000000</v>
      </c>
      <c r="E329" s="82" t="s">
        <v>1</v>
      </c>
      <c r="F329" s="84"/>
      <c r="G329" s="84"/>
      <c r="H329" s="84"/>
      <c r="I329" s="84"/>
      <c r="J329" s="85">
        <v>0</v>
      </c>
      <c r="K329" s="79">
        <f>K330+K332+K334+K336+K339+K342</f>
        <v>27356365</v>
      </c>
      <c r="L329" s="79">
        <f aca="true" t="shared" si="28" ref="L329:AE329">L330+L332+L334+L336+L339+L342</f>
        <v>0</v>
      </c>
      <c r="M329" s="79">
        <f t="shared" si="28"/>
        <v>0</v>
      </c>
      <c r="N329" s="79">
        <f t="shared" si="28"/>
        <v>0</v>
      </c>
      <c r="O329" s="79">
        <f t="shared" si="28"/>
        <v>0</v>
      </c>
      <c r="P329" s="79">
        <f t="shared" si="28"/>
        <v>0</v>
      </c>
      <c r="Q329" s="79">
        <f t="shared" si="28"/>
        <v>0</v>
      </c>
      <c r="R329" s="79">
        <f t="shared" si="28"/>
        <v>0</v>
      </c>
      <c r="S329" s="79">
        <f t="shared" si="28"/>
        <v>0</v>
      </c>
      <c r="T329" s="79">
        <f t="shared" si="28"/>
        <v>0</v>
      </c>
      <c r="U329" s="79">
        <f t="shared" si="28"/>
        <v>0</v>
      </c>
      <c r="V329" s="79">
        <f t="shared" si="28"/>
        <v>0</v>
      </c>
      <c r="W329" s="79">
        <f t="shared" si="28"/>
        <v>0</v>
      </c>
      <c r="X329" s="79">
        <f t="shared" si="28"/>
        <v>0</v>
      </c>
      <c r="Y329" s="79">
        <f t="shared" si="28"/>
        <v>0</v>
      </c>
      <c r="Z329" s="79">
        <f t="shared" si="28"/>
        <v>0</v>
      </c>
      <c r="AA329" s="79">
        <f t="shared" si="28"/>
        <v>0</v>
      </c>
      <c r="AB329" s="79">
        <f t="shared" si="28"/>
        <v>0</v>
      </c>
      <c r="AC329" s="79">
        <f t="shared" si="28"/>
        <v>0</v>
      </c>
      <c r="AD329" s="79">
        <f t="shared" si="28"/>
        <v>0</v>
      </c>
      <c r="AE329" s="79">
        <f t="shared" si="28"/>
        <v>27356365</v>
      </c>
    </row>
    <row r="330" spans="1:31" ht="15" outlineLevel="4">
      <c r="A330" s="31">
        <v>313</v>
      </c>
      <c r="B330" s="32" t="s">
        <v>254</v>
      </c>
      <c r="C330" s="33" t="s">
        <v>253</v>
      </c>
      <c r="D330" s="33">
        <v>7001813001</v>
      </c>
      <c r="E330" s="33" t="s">
        <v>1</v>
      </c>
      <c r="F330" s="34"/>
      <c r="G330" s="34"/>
      <c r="H330" s="34"/>
      <c r="I330" s="34"/>
      <c r="J330" s="51">
        <v>0</v>
      </c>
      <c r="K330" s="35">
        <f>K331</f>
        <v>275900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55">
        <v>0</v>
      </c>
      <c r="AD330" s="35">
        <v>0</v>
      </c>
      <c r="AE330" s="76">
        <f>AE331</f>
        <v>275900</v>
      </c>
    </row>
    <row r="331" spans="1:31" ht="25.5" outlineLevel="5">
      <c r="A331" s="31">
        <v>314</v>
      </c>
      <c r="B331" s="32" t="s">
        <v>255</v>
      </c>
      <c r="C331" s="33" t="s">
        <v>253</v>
      </c>
      <c r="D331" s="33">
        <v>7001813001</v>
      </c>
      <c r="E331" s="33" t="s">
        <v>256</v>
      </c>
      <c r="F331" s="34"/>
      <c r="G331" s="34"/>
      <c r="H331" s="34"/>
      <c r="I331" s="34"/>
      <c r="J331" s="51">
        <v>0</v>
      </c>
      <c r="K331" s="35">
        <v>275900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55">
        <v>0</v>
      </c>
      <c r="AD331" s="35">
        <v>0</v>
      </c>
      <c r="AE331" s="76">
        <v>275900</v>
      </c>
    </row>
    <row r="332" spans="1:31" ht="25.5" outlineLevel="4">
      <c r="A332" s="31">
        <v>315</v>
      </c>
      <c r="B332" s="32" t="s">
        <v>257</v>
      </c>
      <c r="C332" s="33" t="s">
        <v>253</v>
      </c>
      <c r="D332" s="33">
        <v>7001813002</v>
      </c>
      <c r="E332" s="33" t="s">
        <v>1</v>
      </c>
      <c r="F332" s="34"/>
      <c r="G332" s="34"/>
      <c r="H332" s="34"/>
      <c r="I332" s="34"/>
      <c r="J332" s="51">
        <v>0</v>
      </c>
      <c r="K332" s="35">
        <f>K333</f>
        <v>64000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55">
        <v>0</v>
      </c>
      <c r="AD332" s="35">
        <v>0</v>
      </c>
      <c r="AE332" s="76">
        <f>AE333</f>
        <v>64000</v>
      </c>
    </row>
    <row r="333" spans="1:31" ht="25.5" outlineLevel="5">
      <c r="A333" s="31">
        <v>316</v>
      </c>
      <c r="B333" s="32" t="s">
        <v>255</v>
      </c>
      <c r="C333" s="33" t="s">
        <v>253</v>
      </c>
      <c r="D333" s="33">
        <v>7001813002</v>
      </c>
      <c r="E333" s="33" t="s">
        <v>256</v>
      </c>
      <c r="F333" s="34"/>
      <c r="G333" s="34"/>
      <c r="H333" s="34"/>
      <c r="I333" s="34"/>
      <c r="J333" s="51">
        <v>0</v>
      </c>
      <c r="K333" s="35">
        <v>64000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55">
        <v>0</v>
      </c>
      <c r="AD333" s="35">
        <v>0</v>
      </c>
      <c r="AE333" s="76">
        <v>64000</v>
      </c>
    </row>
    <row r="334" spans="1:31" ht="15" outlineLevel="4">
      <c r="A334" s="31">
        <v>317</v>
      </c>
      <c r="B334" s="32" t="s">
        <v>258</v>
      </c>
      <c r="C334" s="33" t="s">
        <v>253</v>
      </c>
      <c r="D334" s="33">
        <v>7001813003</v>
      </c>
      <c r="E334" s="33" t="s">
        <v>1</v>
      </c>
      <c r="F334" s="34"/>
      <c r="G334" s="34"/>
      <c r="H334" s="34"/>
      <c r="I334" s="34"/>
      <c r="J334" s="51">
        <v>0</v>
      </c>
      <c r="K334" s="35">
        <f>K335</f>
        <v>360100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55">
        <v>0</v>
      </c>
      <c r="AD334" s="35">
        <v>0</v>
      </c>
      <c r="AE334" s="76">
        <f>AE335</f>
        <v>360100</v>
      </c>
    </row>
    <row r="335" spans="1:31" ht="25.5" outlineLevel="5">
      <c r="A335" s="31">
        <v>318</v>
      </c>
      <c r="B335" s="32" t="s">
        <v>255</v>
      </c>
      <c r="C335" s="33" t="s">
        <v>253</v>
      </c>
      <c r="D335" s="33">
        <v>7001813003</v>
      </c>
      <c r="E335" s="33" t="s">
        <v>256</v>
      </c>
      <c r="F335" s="34"/>
      <c r="G335" s="34"/>
      <c r="H335" s="34"/>
      <c r="I335" s="34"/>
      <c r="J335" s="51">
        <v>0</v>
      </c>
      <c r="K335" s="35">
        <v>360100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55">
        <v>0</v>
      </c>
      <c r="AD335" s="35">
        <v>0</v>
      </c>
      <c r="AE335" s="76">
        <v>360100</v>
      </c>
    </row>
    <row r="336" spans="1:31" ht="144" customHeight="1" outlineLevel="4">
      <c r="A336" s="31">
        <v>319</v>
      </c>
      <c r="B336" s="32" t="s">
        <v>259</v>
      </c>
      <c r="C336" s="33" t="s">
        <v>253</v>
      </c>
      <c r="D336" s="33">
        <v>7002052500</v>
      </c>
      <c r="E336" s="33" t="s">
        <v>1</v>
      </c>
      <c r="F336" s="34"/>
      <c r="G336" s="34"/>
      <c r="H336" s="34"/>
      <c r="I336" s="34"/>
      <c r="J336" s="51">
        <v>0</v>
      </c>
      <c r="K336" s="35">
        <f>K337+K338</f>
        <v>6910000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55">
        <v>0</v>
      </c>
      <c r="AD336" s="35">
        <v>0</v>
      </c>
      <c r="AE336" s="76">
        <f>AE337+AE338</f>
        <v>6910000</v>
      </c>
    </row>
    <row r="337" spans="1:31" ht="25.5" outlineLevel="5">
      <c r="A337" s="31">
        <v>320</v>
      </c>
      <c r="B337" s="32" t="s">
        <v>13</v>
      </c>
      <c r="C337" s="33" t="s">
        <v>253</v>
      </c>
      <c r="D337" s="33">
        <v>7002052500</v>
      </c>
      <c r="E337" s="33" t="s">
        <v>14</v>
      </c>
      <c r="F337" s="34"/>
      <c r="G337" s="34"/>
      <c r="H337" s="34"/>
      <c r="I337" s="34"/>
      <c r="J337" s="51">
        <v>0</v>
      </c>
      <c r="K337" s="35">
        <f>80000+37000</f>
        <v>117000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55">
        <v>0</v>
      </c>
      <c r="AD337" s="35">
        <v>0</v>
      </c>
      <c r="AE337" s="35">
        <f>80000+37000</f>
        <v>117000</v>
      </c>
    </row>
    <row r="338" spans="1:31" ht="25.5" outlineLevel="5">
      <c r="A338" s="31">
        <v>321</v>
      </c>
      <c r="B338" s="32" t="s">
        <v>255</v>
      </c>
      <c r="C338" s="33" t="s">
        <v>253</v>
      </c>
      <c r="D338" s="33">
        <v>7002052500</v>
      </c>
      <c r="E338" s="33" t="s">
        <v>256</v>
      </c>
      <c r="F338" s="34"/>
      <c r="G338" s="34"/>
      <c r="H338" s="34"/>
      <c r="I338" s="34"/>
      <c r="J338" s="51">
        <v>0</v>
      </c>
      <c r="K338" s="35">
        <f>6693000+100000</f>
        <v>6793000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55">
        <v>0</v>
      </c>
      <c r="AD338" s="35">
        <v>0</v>
      </c>
      <c r="AE338" s="35">
        <f>6693000+100000</f>
        <v>6793000</v>
      </c>
    </row>
    <row r="339" spans="1:31" ht="154.5" customHeight="1" outlineLevel="4">
      <c r="A339" s="31">
        <v>322</v>
      </c>
      <c r="B339" s="32" t="s">
        <v>260</v>
      </c>
      <c r="C339" s="33" t="s">
        <v>253</v>
      </c>
      <c r="D339" s="33">
        <v>7002149200</v>
      </c>
      <c r="E339" s="33" t="s">
        <v>1</v>
      </c>
      <c r="F339" s="34"/>
      <c r="G339" s="34"/>
      <c r="H339" s="34"/>
      <c r="I339" s="34"/>
      <c r="J339" s="51">
        <v>0</v>
      </c>
      <c r="K339" s="35">
        <f>K340+K341</f>
        <v>12844500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55">
        <v>0</v>
      </c>
      <c r="AD339" s="35">
        <v>0</v>
      </c>
      <c r="AE339" s="76">
        <f>AE340+AE341</f>
        <v>12844500</v>
      </c>
    </row>
    <row r="340" spans="1:31" ht="25.5" outlineLevel="5">
      <c r="A340" s="31">
        <v>323</v>
      </c>
      <c r="B340" s="32" t="s">
        <v>13</v>
      </c>
      <c r="C340" s="33" t="s">
        <v>253</v>
      </c>
      <c r="D340" s="33">
        <v>7002149200</v>
      </c>
      <c r="E340" s="33" t="s">
        <v>14</v>
      </c>
      <c r="F340" s="34"/>
      <c r="G340" s="34"/>
      <c r="H340" s="34"/>
      <c r="I340" s="34"/>
      <c r="J340" s="51">
        <v>0</v>
      </c>
      <c r="K340" s="35">
        <v>120000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55">
        <v>0</v>
      </c>
      <c r="AD340" s="35">
        <v>0</v>
      </c>
      <c r="AE340" s="76">
        <v>120000</v>
      </c>
    </row>
    <row r="341" spans="1:31" ht="25.5" outlineLevel="5">
      <c r="A341" s="31">
        <v>324</v>
      </c>
      <c r="B341" s="32" t="s">
        <v>255</v>
      </c>
      <c r="C341" s="33" t="s">
        <v>253</v>
      </c>
      <c r="D341" s="33">
        <v>7002149200</v>
      </c>
      <c r="E341" s="33" t="s">
        <v>256</v>
      </c>
      <c r="F341" s="34"/>
      <c r="G341" s="34"/>
      <c r="H341" s="34"/>
      <c r="I341" s="34"/>
      <c r="J341" s="51">
        <v>0</v>
      </c>
      <c r="K341" s="35">
        <v>12724500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55">
        <v>0</v>
      </c>
      <c r="AD341" s="35">
        <v>0</v>
      </c>
      <c r="AE341" s="76">
        <v>12724500</v>
      </c>
    </row>
    <row r="342" spans="1:31" ht="130.5" customHeight="1" outlineLevel="4">
      <c r="A342" s="31">
        <v>325</v>
      </c>
      <c r="B342" s="32" t="s">
        <v>261</v>
      </c>
      <c r="C342" s="33" t="s">
        <v>253</v>
      </c>
      <c r="D342" s="33">
        <v>7002249100</v>
      </c>
      <c r="E342" s="33" t="s">
        <v>1</v>
      </c>
      <c r="F342" s="34"/>
      <c r="G342" s="34"/>
      <c r="H342" s="34"/>
      <c r="I342" s="34"/>
      <c r="J342" s="51">
        <v>0</v>
      </c>
      <c r="K342" s="35">
        <f>K343+K344</f>
        <v>6901865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55">
        <v>0</v>
      </c>
      <c r="AD342" s="35">
        <v>0</v>
      </c>
      <c r="AE342" s="76">
        <f>AE343+AE344</f>
        <v>6901865</v>
      </c>
    </row>
    <row r="343" spans="1:31" ht="25.5" outlineLevel="5">
      <c r="A343" s="31">
        <v>326</v>
      </c>
      <c r="B343" s="32" t="s">
        <v>13</v>
      </c>
      <c r="C343" s="33" t="s">
        <v>253</v>
      </c>
      <c r="D343" s="33">
        <v>7002249100</v>
      </c>
      <c r="E343" s="33" t="s">
        <v>14</v>
      </c>
      <c r="F343" s="34"/>
      <c r="G343" s="34"/>
      <c r="H343" s="34"/>
      <c r="I343" s="34"/>
      <c r="J343" s="51">
        <v>0</v>
      </c>
      <c r="K343" s="35">
        <v>120000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55">
        <v>0</v>
      </c>
      <c r="AD343" s="35">
        <v>0</v>
      </c>
      <c r="AE343" s="76">
        <v>120000</v>
      </c>
    </row>
    <row r="344" spans="1:31" ht="25.5" outlineLevel="5">
      <c r="A344" s="31">
        <v>327</v>
      </c>
      <c r="B344" s="32" t="s">
        <v>255</v>
      </c>
      <c r="C344" s="33" t="s">
        <v>253</v>
      </c>
      <c r="D344" s="33">
        <v>7002249100</v>
      </c>
      <c r="E344" s="33" t="s">
        <v>256</v>
      </c>
      <c r="F344" s="34"/>
      <c r="G344" s="34"/>
      <c r="H344" s="34"/>
      <c r="I344" s="34"/>
      <c r="J344" s="51">
        <v>0</v>
      </c>
      <c r="K344" s="35">
        <v>6781865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55">
        <v>0</v>
      </c>
      <c r="AD344" s="35">
        <v>0</v>
      </c>
      <c r="AE344" s="76">
        <v>6781865</v>
      </c>
    </row>
    <row r="345" spans="1:31" s="6" customFormat="1" ht="14.25" outlineLevel="1">
      <c r="A345" s="31">
        <v>328</v>
      </c>
      <c r="B345" s="36" t="s">
        <v>329</v>
      </c>
      <c r="C345" s="28" t="s">
        <v>268</v>
      </c>
      <c r="D345" s="28" t="s">
        <v>3</v>
      </c>
      <c r="E345" s="28" t="s">
        <v>1</v>
      </c>
      <c r="F345" s="29"/>
      <c r="G345" s="29"/>
      <c r="H345" s="29"/>
      <c r="I345" s="29"/>
      <c r="J345" s="50">
        <v>0</v>
      </c>
      <c r="K345" s="30">
        <f>K346</f>
        <v>1587635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54">
        <v>0</v>
      </c>
      <c r="AD345" s="30">
        <v>0</v>
      </c>
      <c r="AE345" s="75">
        <f>AE346</f>
        <v>1587635</v>
      </c>
    </row>
    <row r="346" spans="1:31" ht="15" outlineLevel="2">
      <c r="A346" s="31">
        <v>329</v>
      </c>
      <c r="B346" s="83" t="s">
        <v>351</v>
      </c>
      <c r="C346" s="82" t="s">
        <v>268</v>
      </c>
      <c r="D346" s="82">
        <v>7000000000</v>
      </c>
      <c r="E346" s="82" t="s">
        <v>1</v>
      </c>
      <c r="F346" s="84"/>
      <c r="G346" s="84"/>
      <c r="H346" s="84"/>
      <c r="I346" s="84"/>
      <c r="J346" s="85">
        <v>0</v>
      </c>
      <c r="K346" s="79">
        <f>K347+K349+K351+K354</f>
        <v>1587635</v>
      </c>
      <c r="L346" s="79">
        <f aca="true" t="shared" si="29" ref="L346:AE346">L347+L349+L351+L354</f>
        <v>0</v>
      </c>
      <c r="M346" s="79">
        <f t="shared" si="29"/>
        <v>0</v>
      </c>
      <c r="N346" s="79">
        <f t="shared" si="29"/>
        <v>0</v>
      </c>
      <c r="O346" s="79">
        <f t="shared" si="29"/>
        <v>0</v>
      </c>
      <c r="P346" s="79">
        <f t="shared" si="29"/>
        <v>0</v>
      </c>
      <c r="Q346" s="79">
        <f t="shared" si="29"/>
        <v>0</v>
      </c>
      <c r="R346" s="79">
        <f t="shared" si="29"/>
        <v>0</v>
      </c>
      <c r="S346" s="79">
        <f t="shared" si="29"/>
        <v>0</v>
      </c>
      <c r="T346" s="79">
        <f t="shared" si="29"/>
        <v>0</v>
      </c>
      <c r="U346" s="79">
        <f t="shared" si="29"/>
        <v>0</v>
      </c>
      <c r="V346" s="79">
        <f t="shared" si="29"/>
        <v>0</v>
      </c>
      <c r="W346" s="79">
        <f t="shared" si="29"/>
        <v>0</v>
      </c>
      <c r="X346" s="79">
        <f t="shared" si="29"/>
        <v>0</v>
      </c>
      <c r="Y346" s="79">
        <f t="shared" si="29"/>
        <v>0</v>
      </c>
      <c r="Z346" s="79">
        <f t="shared" si="29"/>
        <v>0</v>
      </c>
      <c r="AA346" s="79">
        <f t="shared" si="29"/>
        <v>0</v>
      </c>
      <c r="AB346" s="79">
        <f t="shared" si="29"/>
        <v>0</v>
      </c>
      <c r="AC346" s="79">
        <f t="shared" si="29"/>
        <v>0</v>
      </c>
      <c r="AD346" s="79">
        <f t="shared" si="29"/>
        <v>0</v>
      </c>
      <c r="AE346" s="79">
        <f t="shared" si="29"/>
        <v>1587635</v>
      </c>
    </row>
    <row r="347" spans="1:31" ht="25.5" outlineLevel="2">
      <c r="A347" s="31">
        <v>330</v>
      </c>
      <c r="B347" s="83" t="s">
        <v>270</v>
      </c>
      <c r="C347" s="82" t="s">
        <v>268</v>
      </c>
      <c r="D347" s="82">
        <v>7001813004</v>
      </c>
      <c r="E347" s="82" t="s">
        <v>1</v>
      </c>
      <c r="F347" s="84"/>
      <c r="G347" s="84"/>
      <c r="H347" s="84"/>
      <c r="I347" s="84"/>
      <c r="J347" s="85">
        <v>0</v>
      </c>
      <c r="K347" s="79">
        <f>K348</f>
        <v>50000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0</v>
      </c>
      <c r="X347" s="79">
        <v>0</v>
      </c>
      <c r="Y347" s="79">
        <v>0</v>
      </c>
      <c r="Z347" s="79">
        <v>0</v>
      </c>
      <c r="AA347" s="79">
        <v>0</v>
      </c>
      <c r="AB347" s="79">
        <v>0</v>
      </c>
      <c r="AC347" s="80">
        <v>0</v>
      </c>
      <c r="AD347" s="79">
        <v>0</v>
      </c>
      <c r="AE347" s="81">
        <f>AE348</f>
        <v>50000</v>
      </c>
    </row>
    <row r="348" spans="1:31" ht="25.5" outlineLevel="2">
      <c r="A348" s="31">
        <v>331</v>
      </c>
      <c r="B348" s="83" t="s">
        <v>13</v>
      </c>
      <c r="C348" s="82" t="s">
        <v>268</v>
      </c>
      <c r="D348" s="82">
        <v>7001813004</v>
      </c>
      <c r="E348" s="82" t="s">
        <v>14</v>
      </c>
      <c r="F348" s="84"/>
      <c r="G348" s="84"/>
      <c r="H348" s="84"/>
      <c r="I348" s="84"/>
      <c r="J348" s="85">
        <v>0</v>
      </c>
      <c r="K348" s="79">
        <v>50000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0</v>
      </c>
      <c r="Z348" s="79">
        <v>0</v>
      </c>
      <c r="AA348" s="79">
        <v>0</v>
      </c>
      <c r="AB348" s="79">
        <v>0</v>
      </c>
      <c r="AC348" s="80">
        <v>0</v>
      </c>
      <c r="AD348" s="79">
        <v>0</v>
      </c>
      <c r="AE348" s="81">
        <v>50000</v>
      </c>
    </row>
    <row r="349" spans="1:31" ht="38.25" outlineLevel="4">
      <c r="A349" s="31">
        <v>332</v>
      </c>
      <c r="B349" s="83" t="s">
        <v>269</v>
      </c>
      <c r="C349" s="82" t="s">
        <v>268</v>
      </c>
      <c r="D349" s="82">
        <v>7001913000</v>
      </c>
      <c r="E349" s="82" t="s">
        <v>1</v>
      </c>
      <c r="F349" s="84"/>
      <c r="G349" s="84"/>
      <c r="H349" s="84"/>
      <c r="I349" s="84"/>
      <c r="J349" s="85">
        <v>0</v>
      </c>
      <c r="K349" s="79">
        <f>K350</f>
        <v>69000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0</v>
      </c>
      <c r="Z349" s="79">
        <v>0</v>
      </c>
      <c r="AA349" s="79">
        <v>0</v>
      </c>
      <c r="AB349" s="79">
        <v>0</v>
      </c>
      <c r="AC349" s="80">
        <v>0</v>
      </c>
      <c r="AD349" s="79">
        <v>0</v>
      </c>
      <c r="AE349" s="81">
        <f>AE350</f>
        <v>69000</v>
      </c>
    </row>
    <row r="350" spans="1:31" ht="25.5" outlineLevel="5">
      <c r="A350" s="31">
        <v>333</v>
      </c>
      <c r="B350" s="32" t="s">
        <v>13</v>
      </c>
      <c r="C350" s="33" t="s">
        <v>268</v>
      </c>
      <c r="D350" s="33">
        <v>7001913000</v>
      </c>
      <c r="E350" s="33" t="s">
        <v>14</v>
      </c>
      <c r="F350" s="34"/>
      <c r="G350" s="34"/>
      <c r="H350" s="34"/>
      <c r="I350" s="34"/>
      <c r="J350" s="51">
        <v>0</v>
      </c>
      <c r="K350" s="35">
        <v>69000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55">
        <v>0</v>
      </c>
      <c r="AD350" s="35">
        <v>0</v>
      </c>
      <c r="AE350" s="76">
        <v>69000</v>
      </c>
    </row>
    <row r="351" spans="1:31" ht="153" customHeight="1" outlineLevel="4">
      <c r="A351" s="31">
        <v>334</v>
      </c>
      <c r="B351" s="32" t="s">
        <v>260</v>
      </c>
      <c r="C351" s="33" t="s">
        <v>268</v>
      </c>
      <c r="D351" s="33">
        <v>7002149200</v>
      </c>
      <c r="E351" s="33" t="s">
        <v>1</v>
      </c>
      <c r="F351" s="34"/>
      <c r="G351" s="34"/>
      <c r="H351" s="34"/>
      <c r="I351" s="34"/>
      <c r="J351" s="51">
        <v>0</v>
      </c>
      <c r="K351" s="35">
        <f>K352+K353</f>
        <v>930500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55">
        <v>0</v>
      </c>
      <c r="AD351" s="35">
        <v>0</v>
      </c>
      <c r="AE351" s="76">
        <f>AE352+AE353</f>
        <v>930500</v>
      </c>
    </row>
    <row r="352" spans="1:31" ht="25.5" outlineLevel="5">
      <c r="A352" s="31">
        <v>335</v>
      </c>
      <c r="B352" s="32" t="s">
        <v>6</v>
      </c>
      <c r="C352" s="33" t="s">
        <v>268</v>
      </c>
      <c r="D352" s="33">
        <v>7002149200</v>
      </c>
      <c r="E352" s="33" t="s">
        <v>7</v>
      </c>
      <c r="F352" s="34"/>
      <c r="G352" s="34"/>
      <c r="H352" s="34"/>
      <c r="I352" s="34"/>
      <c r="J352" s="51">
        <v>0</v>
      </c>
      <c r="K352" s="35">
        <v>421500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55">
        <v>0</v>
      </c>
      <c r="AD352" s="35">
        <v>0</v>
      </c>
      <c r="AE352" s="76">
        <v>421500</v>
      </c>
    </row>
    <row r="353" spans="1:31" ht="25.5" outlineLevel="5">
      <c r="A353" s="31">
        <v>336</v>
      </c>
      <c r="B353" s="32" t="s">
        <v>13</v>
      </c>
      <c r="C353" s="33" t="s">
        <v>268</v>
      </c>
      <c r="D353" s="33">
        <v>7002149200</v>
      </c>
      <c r="E353" s="33" t="s">
        <v>14</v>
      </c>
      <c r="F353" s="34"/>
      <c r="G353" s="34"/>
      <c r="H353" s="34"/>
      <c r="I353" s="34"/>
      <c r="J353" s="51">
        <v>0</v>
      </c>
      <c r="K353" s="35">
        <v>509000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55">
        <v>0</v>
      </c>
      <c r="AD353" s="35">
        <v>0</v>
      </c>
      <c r="AE353" s="76">
        <v>509000</v>
      </c>
    </row>
    <row r="354" spans="1:31" ht="129.75" customHeight="1" outlineLevel="4">
      <c r="A354" s="31">
        <v>337</v>
      </c>
      <c r="B354" s="32" t="s">
        <v>261</v>
      </c>
      <c r="C354" s="33" t="s">
        <v>268</v>
      </c>
      <c r="D354" s="33">
        <v>7002249100</v>
      </c>
      <c r="E354" s="33" t="s">
        <v>1</v>
      </c>
      <c r="F354" s="34"/>
      <c r="G354" s="34"/>
      <c r="H354" s="34"/>
      <c r="I354" s="34"/>
      <c r="J354" s="51">
        <v>0</v>
      </c>
      <c r="K354" s="35">
        <f>K355+K356</f>
        <v>538135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55">
        <v>0</v>
      </c>
      <c r="AD354" s="35">
        <v>0</v>
      </c>
      <c r="AE354" s="76">
        <f>AE355+AE356</f>
        <v>538135</v>
      </c>
    </row>
    <row r="355" spans="1:31" ht="25.5" outlineLevel="5">
      <c r="A355" s="31">
        <v>338</v>
      </c>
      <c r="B355" s="32" t="s">
        <v>6</v>
      </c>
      <c r="C355" s="33" t="s">
        <v>268</v>
      </c>
      <c r="D355" s="33">
        <v>7002249100</v>
      </c>
      <c r="E355" s="33" t="s">
        <v>7</v>
      </c>
      <c r="F355" s="34"/>
      <c r="G355" s="34"/>
      <c r="H355" s="34"/>
      <c r="I355" s="34"/>
      <c r="J355" s="51">
        <v>0</v>
      </c>
      <c r="K355" s="35">
        <v>237135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55">
        <v>0</v>
      </c>
      <c r="AD355" s="35">
        <v>0</v>
      </c>
      <c r="AE355" s="76">
        <v>237135</v>
      </c>
    </row>
    <row r="356" spans="1:31" ht="25.5" outlineLevel="5">
      <c r="A356" s="31">
        <v>339</v>
      </c>
      <c r="B356" s="32" t="s">
        <v>13</v>
      </c>
      <c r="C356" s="33" t="s">
        <v>268</v>
      </c>
      <c r="D356" s="33">
        <v>7002249100</v>
      </c>
      <c r="E356" s="33" t="s">
        <v>14</v>
      </c>
      <c r="F356" s="34"/>
      <c r="G356" s="34"/>
      <c r="H356" s="34"/>
      <c r="I356" s="34"/>
      <c r="J356" s="51">
        <v>0</v>
      </c>
      <c r="K356" s="35">
        <v>301000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55">
        <v>0</v>
      </c>
      <c r="AD356" s="35">
        <v>0</v>
      </c>
      <c r="AE356" s="76">
        <v>301000</v>
      </c>
    </row>
    <row r="357" spans="1:31" s="6" customFormat="1" ht="14.25">
      <c r="A357" s="31">
        <v>340</v>
      </c>
      <c r="B357" s="36" t="s">
        <v>330</v>
      </c>
      <c r="C357" s="28" t="s">
        <v>271</v>
      </c>
      <c r="D357" s="28" t="s">
        <v>3</v>
      </c>
      <c r="E357" s="28" t="s">
        <v>1</v>
      </c>
      <c r="F357" s="29"/>
      <c r="G357" s="29"/>
      <c r="H357" s="29"/>
      <c r="I357" s="29"/>
      <c r="J357" s="50">
        <v>0</v>
      </c>
      <c r="K357" s="30">
        <f>K358</f>
        <v>2152500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54">
        <v>0</v>
      </c>
      <c r="AD357" s="30">
        <v>0</v>
      </c>
      <c r="AE357" s="75">
        <f>AE358</f>
        <v>2152500</v>
      </c>
    </row>
    <row r="358" spans="1:31" s="6" customFormat="1" ht="14.25" outlineLevel="1">
      <c r="A358" s="31">
        <v>341</v>
      </c>
      <c r="B358" s="36" t="s">
        <v>331</v>
      </c>
      <c r="C358" s="28" t="s">
        <v>272</v>
      </c>
      <c r="D358" s="28" t="s">
        <v>3</v>
      </c>
      <c r="E358" s="28" t="s">
        <v>1</v>
      </c>
      <c r="F358" s="29"/>
      <c r="G358" s="29"/>
      <c r="H358" s="29"/>
      <c r="I358" s="29"/>
      <c r="J358" s="50">
        <v>0</v>
      </c>
      <c r="K358" s="30">
        <f>K359</f>
        <v>2152500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54">
        <v>0</v>
      </c>
      <c r="AD358" s="30">
        <v>0</v>
      </c>
      <c r="AE358" s="75">
        <f>AE359</f>
        <v>2152500</v>
      </c>
    </row>
    <row r="359" spans="1:31" ht="51" outlineLevel="2">
      <c r="A359" s="31">
        <v>342</v>
      </c>
      <c r="B359" s="32" t="s">
        <v>273</v>
      </c>
      <c r="C359" s="33" t="s">
        <v>272</v>
      </c>
      <c r="D359" s="33" t="s">
        <v>274</v>
      </c>
      <c r="E359" s="33" t="s">
        <v>1</v>
      </c>
      <c r="F359" s="34"/>
      <c r="G359" s="34"/>
      <c r="H359" s="34"/>
      <c r="I359" s="34"/>
      <c r="J359" s="51">
        <v>0</v>
      </c>
      <c r="K359" s="35">
        <f>K360</f>
        <v>2152500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55">
        <v>0</v>
      </c>
      <c r="AD359" s="35">
        <v>0</v>
      </c>
      <c r="AE359" s="76">
        <f>AE360</f>
        <v>2152500</v>
      </c>
    </row>
    <row r="360" spans="1:31" ht="25.5" outlineLevel="3">
      <c r="A360" s="31">
        <v>343</v>
      </c>
      <c r="B360" s="32" t="s">
        <v>275</v>
      </c>
      <c r="C360" s="33" t="s">
        <v>272</v>
      </c>
      <c r="D360" s="33" t="s">
        <v>276</v>
      </c>
      <c r="E360" s="33" t="s">
        <v>1</v>
      </c>
      <c r="F360" s="34"/>
      <c r="G360" s="34"/>
      <c r="H360" s="34"/>
      <c r="I360" s="34"/>
      <c r="J360" s="51">
        <v>0</v>
      </c>
      <c r="K360" s="35">
        <f>K361+K363</f>
        <v>2152500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55">
        <v>0</v>
      </c>
      <c r="AD360" s="35">
        <v>0</v>
      </c>
      <c r="AE360" s="76">
        <f>AE361+AE363</f>
        <v>2152500</v>
      </c>
    </row>
    <row r="361" spans="1:31" ht="38.25" outlineLevel="4">
      <c r="A361" s="31">
        <v>344</v>
      </c>
      <c r="B361" s="32" t="s">
        <v>277</v>
      </c>
      <c r="C361" s="33" t="s">
        <v>272</v>
      </c>
      <c r="D361" s="33" t="s">
        <v>278</v>
      </c>
      <c r="E361" s="33" t="s">
        <v>1</v>
      </c>
      <c r="F361" s="34"/>
      <c r="G361" s="34"/>
      <c r="H361" s="34"/>
      <c r="I361" s="34"/>
      <c r="J361" s="51">
        <v>0</v>
      </c>
      <c r="K361" s="35">
        <f>K362</f>
        <v>1952500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55">
        <v>0</v>
      </c>
      <c r="AD361" s="35">
        <v>0</v>
      </c>
      <c r="AE361" s="76">
        <f>AE362</f>
        <v>1952500</v>
      </c>
    </row>
    <row r="362" spans="1:31" ht="15" outlineLevel="5">
      <c r="A362" s="31">
        <v>345</v>
      </c>
      <c r="B362" s="32" t="s">
        <v>185</v>
      </c>
      <c r="C362" s="33" t="s">
        <v>272</v>
      </c>
      <c r="D362" s="33" t="s">
        <v>278</v>
      </c>
      <c r="E362" s="33" t="s">
        <v>186</v>
      </c>
      <c r="F362" s="34"/>
      <c r="G362" s="34"/>
      <c r="H362" s="34"/>
      <c r="I362" s="34"/>
      <c r="J362" s="51">
        <v>0</v>
      </c>
      <c r="K362" s="35">
        <v>1952500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55">
        <v>0</v>
      </c>
      <c r="AD362" s="35">
        <v>0</v>
      </c>
      <c r="AE362" s="76">
        <v>1952500</v>
      </c>
    </row>
    <row r="363" spans="1:31" ht="29.25" customHeight="1" outlineLevel="4">
      <c r="A363" s="31">
        <v>346</v>
      </c>
      <c r="B363" s="32" t="s">
        <v>279</v>
      </c>
      <c r="C363" s="33" t="s">
        <v>272</v>
      </c>
      <c r="D363" s="33" t="s">
        <v>280</v>
      </c>
      <c r="E363" s="33" t="s">
        <v>1</v>
      </c>
      <c r="F363" s="34"/>
      <c r="G363" s="34"/>
      <c r="H363" s="34"/>
      <c r="I363" s="34"/>
      <c r="J363" s="51">
        <v>0</v>
      </c>
      <c r="K363" s="35">
        <f>K364</f>
        <v>200000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55">
        <v>0</v>
      </c>
      <c r="AD363" s="35">
        <v>0</v>
      </c>
      <c r="AE363" s="76">
        <f>AE364</f>
        <v>200000</v>
      </c>
    </row>
    <row r="364" spans="1:31" ht="15" outlineLevel="5">
      <c r="A364" s="31">
        <v>347</v>
      </c>
      <c r="B364" s="32" t="s">
        <v>185</v>
      </c>
      <c r="C364" s="33" t="s">
        <v>272</v>
      </c>
      <c r="D364" s="33" t="s">
        <v>280</v>
      </c>
      <c r="E364" s="33" t="s">
        <v>186</v>
      </c>
      <c r="F364" s="34"/>
      <c r="G364" s="34"/>
      <c r="H364" s="34"/>
      <c r="I364" s="34"/>
      <c r="J364" s="51">
        <v>0</v>
      </c>
      <c r="K364" s="35">
        <v>200000</v>
      </c>
      <c r="L364" s="35">
        <v>200000</v>
      </c>
      <c r="M364" s="35">
        <v>200000</v>
      </c>
      <c r="N364" s="35">
        <v>200000</v>
      </c>
      <c r="O364" s="35">
        <v>200000</v>
      </c>
      <c r="P364" s="35">
        <v>200000</v>
      </c>
      <c r="Q364" s="35">
        <v>200000</v>
      </c>
      <c r="R364" s="35">
        <v>200000</v>
      </c>
      <c r="S364" s="35">
        <v>200000</v>
      </c>
      <c r="T364" s="35">
        <v>200000</v>
      </c>
      <c r="U364" s="35">
        <v>200000</v>
      </c>
      <c r="V364" s="35">
        <v>200000</v>
      </c>
      <c r="W364" s="35">
        <v>200000</v>
      </c>
      <c r="X364" s="35">
        <v>200000</v>
      </c>
      <c r="Y364" s="35">
        <v>200000</v>
      </c>
      <c r="Z364" s="35">
        <v>200000</v>
      </c>
      <c r="AA364" s="35">
        <v>200000</v>
      </c>
      <c r="AB364" s="35">
        <v>200000</v>
      </c>
      <c r="AC364" s="35">
        <v>200000</v>
      </c>
      <c r="AD364" s="35">
        <v>200000</v>
      </c>
      <c r="AE364" s="35">
        <v>200000</v>
      </c>
    </row>
    <row r="365" spans="1:31" s="6" customFormat="1" ht="14.25">
      <c r="A365" s="31">
        <v>348</v>
      </c>
      <c r="B365" s="36" t="s">
        <v>332</v>
      </c>
      <c r="C365" s="28" t="s">
        <v>281</v>
      </c>
      <c r="D365" s="28" t="s">
        <v>3</v>
      </c>
      <c r="E365" s="28" t="s">
        <v>1</v>
      </c>
      <c r="F365" s="29"/>
      <c r="G365" s="29"/>
      <c r="H365" s="29"/>
      <c r="I365" s="29"/>
      <c r="J365" s="50">
        <v>0</v>
      </c>
      <c r="K365" s="30">
        <f>K366</f>
        <v>600000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54">
        <v>0</v>
      </c>
      <c r="AD365" s="30">
        <v>0</v>
      </c>
      <c r="AE365" s="75">
        <f>AE366</f>
        <v>600000</v>
      </c>
    </row>
    <row r="366" spans="1:31" s="6" customFormat="1" ht="14.25" outlineLevel="1">
      <c r="A366" s="31">
        <v>349</v>
      </c>
      <c r="B366" s="36" t="s">
        <v>333</v>
      </c>
      <c r="C366" s="28" t="s">
        <v>282</v>
      </c>
      <c r="D366" s="28" t="s">
        <v>3</v>
      </c>
      <c r="E366" s="28" t="s">
        <v>1</v>
      </c>
      <c r="F366" s="29"/>
      <c r="G366" s="29"/>
      <c r="H366" s="29"/>
      <c r="I366" s="29"/>
      <c r="J366" s="50">
        <v>0</v>
      </c>
      <c r="K366" s="30">
        <f>K367</f>
        <v>600000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54">
        <v>0</v>
      </c>
      <c r="AD366" s="30">
        <v>0</v>
      </c>
      <c r="AE366" s="75">
        <f>AE367</f>
        <v>600000</v>
      </c>
    </row>
    <row r="367" spans="1:31" ht="38.25" outlineLevel="2">
      <c r="A367" s="31">
        <v>350</v>
      </c>
      <c r="B367" s="32" t="s">
        <v>30</v>
      </c>
      <c r="C367" s="33" t="s">
        <v>282</v>
      </c>
      <c r="D367" s="33" t="s">
        <v>31</v>
      </c>
      <c r="E367" s="33" t="s">
        <v>1</v>
      </c>
      <c r="F367" s="34"/>
      <c r="G367" s="34"/>
      <c r="H367" s="34"/>
      <c r="I367" s="34"/>
      <c r="J367" s="51">
        <v>0</v>
      </c>
      <c r="K367" s="35">
        <f>K368</f>
        <v>600000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55">
        <v>0</v>
      </c>
      <c r="AD367" s="35">
        <v>0</v>
      </c>
      <c r="AE367" s="76">
        <f>AE368</f>
        <v>600000</v>
      </c>
    </row>
    <row r="368" spans="1:31" ht="51" outlineLevel="4">
      <c r="A368" s="31">
        <v>351</v>
      </c>
      <c r="B368" s="32" t="s">
        <v>283</v>
      </c>
      <c r="C368" s="33" t="s">
        <v>282</v>
      </c>
      <c r="D368" s="33" t="s">
        <v>284</v>
      </c>
      <c r="E368" s="33" t="s">
        <v>1</v>
      </c>
      <c r="F368" s="34"/>
      <c r="G368" s="34"/>
      <c r="H368" s="34"/>
      <c r="I368" s="34"/>
      <c r="J368" s="51">
        <v>0</v>
      </c>
      <c r="K368" s="35">
        <f>K369+K370</f>
        <v>600000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55">
        <v>0</v>
      </c>
      <c r="AD368" s="35">
        <v>0</v>
      </c>
      <c r="AE368" s="76">
        <f>AE369+AE370</f>
        <v>600000</v>
      </c>
    </row>
    <row r="369" spans="1:31" ht="25.5" outlineLevel="5">
      <c r="A369" s="31">
        <v>352</v>
      </c>
      <c r="B369" s="32" t="s">
        <v>13</v>
      </c>
      <c r="C369" s="33" t="s">
        <v>282</v>
      </c>
      <c r="D369" s="33" t="s">
        <v>284</v>
      </c>
      <c r="E369" s="33" t="s">
        <v>14</v>
      </c>
      <c r="F369" s="34"/>
      <c r="G369" s="34"/>
      <c r="H369" s="34"/>
      <c r="I369" s="34"/>
      <c r="J369" s="51">
        <v>0</v>
      </c>
      <c r="K369" s="35">
        <v>300000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55">
        <v>0</v>
      </c>
      <c r="AD369" s="35">
        <v>0</v>
      </c>
      <c r="AE369" s="76">
        <v>300000</v>
      </c>
    </row>
    <row r="370" spans="1:31" ht="42.75" customHeight="1" outlineLevel="5">
      <c r="A370" s="31">
        <v>353</v>
      </c>
      <c r="B370" s="32" t="s">
        <v>115</v>
      </c>
      <c r="C370" s="33" t="s">
        <v>282</v>
      </c>
      <c r="D370" s="33" t="s">
        <v>284</v>
      </c>
      <c r="E370" s="33" t="s">
        <v>116</v>
      </c>
      <c r="F370" s="34"/>
      <c r="G370" s="34"/>
      <c r="H370" s="34"/>
      <c r="I370" s="34"/>
      <c r="J370" s="51">
        <v>0</v>
      </c>
      <c r="K370" s="35">
        <v>300000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55">
        <v>0</v>
      </c>
      <c r="AD370" s="35">
        <v>0</v>
      </c>
      <c r="AE370" s="76">
        <v>300000</v>
      </c>
    </row>
    <row r="371" spans="1:31" s="6" customFormat="1" ht="25.5">
      <c r="A371" s="31">
        <v>354</v>
      </c>
      <c r="B371" s="36" t="s">
        <v>334</v>
      </c>
      <c r="C371" s="28" t="s">
        <v>285</v>
      </c>
      <c r="D371" s="28" t="s">
        <v>3</v>
      </c>
      <c r="E371" s="28" t="s">
        <v>1</v>
      </c>
      <c r="F371" s="29"/>
      <c r="G371" s="29"/>
      <c r="H371" s="29"/>
      <c r="I371" s="29"/>
      <c r="J371" s="50">
        <v>0</v>
      </c>
      <c r="K371" s="30">
        <f>K372</f>
        <v>200000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54">
        <v>0</v>
      </c>
      <c r="AD371" s="30">
        <v>0</v>
      </c>
      <c r="AE371" s="75">
        <f>AE372</f>
        <v>200000</v>
      </c>
    </row>
    <row r="372" spans="1:31" s="6" customFormat="1" ht="25.5" outlineLevel="1">
      <c r="A372" s="31">
        <v>355</v>
      </c>
      <c r="B372" s="36" t="s">
        <v>335</v>
      </c>
      <c r="C372" s="28" t="s">
        <v>286</v>
      </c>
      <c r="D372" s="28" t="s">
        <v>3</v>
      </c>
      <c r="E372" s="28" t="s">
        <v>1</v>
      </c>
      <c r="F372" s="29"/>
      <c r="G372" s="29"/>
      <c r="H372" s="29"/>
      <c r="I372" s="29"/>
      <c r="J372" s="50">
        <v>0</v>
      </c>
      <c r="K372" s="30">
        <f>K373</f>
        <v>200000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54">
        <v>0</v>
      </c>
      <c r="AD372" s="30">
        <v>0</v>
      </c>
      <c r="AE372" s="75">
        <f>AE373</f>
        <v>200000</v>
      </c>
    </row>
    <row r="373" spans="1:31" ht="51" outlineLevel="2">
      <c r="A373" s="31">
        <v>356</v>
      </c>
      <c r="B373" s="32" t="s">
        <v>21</v>
      </c>
      <c r="C373" s="33" t="s">
        <v>286</v>
      </c>
      <c r="D373" s="33" t="s">
        <v>22</v>
      </c>
      <c r="E373" s="33" t="s">
        <v>1</v>
      </c>
      <c r="F373" s="34"/>
      <c r="G373" s="34"/>
      <c r="H373" s="34"/>
      <c r="I373" s="34"/>
      <c r="J373" s="51">
        <v>0</v>
      </c>
      <c r="K373" s="35">
        <f>K374</f>
        <v>200000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55">
        <v>0</v>
      </c>
      <c r="AD373" s="35">
        <v>0</v>
      </c>
      <c r="AE373" s="76">
        <f>AE374</f>
        <v>200000</v>
      </c>
    </row>
    <row r="374" spans="1:31" ht="15" outlineLevel="4">
      <c r="A374" s="31">
        <v>357</v>
      </c>
      <c r="B374" s="32" t="s">
        <v>287</v>
      </c>
      <c r="C374" s="33" t="s">
        <v>286</v>
      </c>
      <c r="D374" s="33" t="s">
        <v>288</v>
      </c>
      <c r="E374" s="33" t="s">
        <v>1</v>
      </c>
      <c r="F374" s="34"/>
      <c r="G374" s="34"/>
      <c r="H374" s="34"/>
      <c r="I374" s="34"/>
      <c r="J374" s="51">
        <v>0</v>
      </c>
      <c r="K374" s="35">
        <f>K375</f>
        <v>200000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55">
        <v>0</v>
      </c>
      <c r="AD374" s="35">
        <v>0</v>
      </c>
      <c r="AE374" s="76">
        <f>AE375</f>
        <v>200000</v>
      </c>
    </row>
    <row r="375" spans="1:31" ht="15.75" customHeight="1" outlineLevel="5" thickBot="1">
      <c r="A375" s="31">
        <v>358</v>
      </c>
      <c r="B375" s="10" t="s">
        <v>289</v>
      </c>
      <c r="C375" s="11" t="s">
        <v>286</v>
      </c>
      <c r="D375" s="11" t="s">
        <v>288</v>
      </c>
      <c r="E375" s="11" t="s">
        <v>290</v>
      </c>
      <c r="F375" s="12"/>
      <c r="G375" s="12"/>
      <c r="H375" s="12"/>
      <c r="I375" s="12"/>
      <c r="J375" s="52">
        <v>0</v>
      </c>
      <c r="K375" s="13">
        <v>200000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70">
        <v>0</v>
      </c>
      <c r="AD375" s="13">
        <v>0</v>
      </c>
      <c r="AE375" s="77">
        <v>200000</v>
      </c>
    </row>
    <row r="376" spans="1:31" s="6" customFormat="1" ht="15" thickBot="1">
      <c r="A376" s="14">
        <v>359</v>
      </c>
      <c r="B376" s="99" t="s">
        <v>291</v>
      </c>
      <c r="C376" s="100"/>
      <c r="D376" s="100"/>
      <c r="E376" s="100"/>
      <c r="F376" s="100"/>
      <c r="G376" s="100"/>
      <c r="H376" s="100"/>
      <c r="I376" s="100"/>
      <c r="J376" s="53">
        <v>0</v>
      </c>
      <c r="K376" s="71">
        <f>K371+K365+K323+K357+K312+K293+K230+K169+K123+K97+K90+K18</f>
        <v>493755225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>
        <v>0</v>
      </c>
      <c r="S376" s="71">
        <v>0</v>
      </c>
      <c r="T376" s="71">
        <v>0</v>
      </c>
      <c r="U376" s="71">
        <v>0</v>
      </c>
      <c r="V376" s="71">
        <v>0</v>
      </c>
      <c r="W376" s="71">
        <v>0</v>
      </c>
      <c r="X376" s="71">
        <v>0</v>
      </c>
      <c r="Y376" s="71">
        <v>0</v>
      </c>
      <c r="Z376" s="71">
        <v>0</v>
      </c>
      <c r="AA376" s="71">
        <v>0</v>
      </c>
      <c r="AB376" s="71">
        <v>0</v>
      </c>
      <c r="AC376" s="72">
        <v>0</v>
      </c>
      <c r="AD376" s="71">
        <v>0</v>
      </c>
      <c r="AE376" s="78">
        <f>AE371+AE365+AE323+AE357+AE312+AE293+AE230+AE169+AE123+AE97+AE90+AE18</f>
        <v>406290770</v>
      </c>
    </row>
    <row r="377" spans="2:31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 t="s">
        <v>0</v>
      </c>
      <c r="V377" s="1"/>
      <c r="W377" s="1"/>
      <c r="X377" s="1"/>
      <c r="Y377" s="1"/>
      <c r="Z377" s="1"/>
      <c r="AA377" s="1" t="s">
        <v>0</v>
      </c>
      <c r="AB377" s="1"/>
      <c r="AC377" s="1"/>
      <c r="AD377" s="1"/>
      <c r="AE377" s="1"/>
    </row>
    <row r="378" spans="2:31" ht="15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3"/>
      <c r="AC378" s="3"/>
      <c r="AD378" s="3"/>
      <c r="AE378" s="1"/>
    </row>
  </sheetData>
  <sheetProtection/>
  <autoFilter ref="A17:AO377"/>
  <mergeCells count="24">
    <mergeCell ref="D1:AE1"/>
    <mergeCell ref="D2:AE2"/>
    <mergeCell ref="D3:AE3"/>
    <mergeCell ref="F14:F15"/>
    <mergeCell ref="A14:A16"/>
    <mergeCell ref="D14:D16"/>
    <mergeCell ref="G14:G15"/>
    <mergeCell ref="D6:AE6"/>
    <mergeCell ref="D5:AE5"/>
    <mergeCell ref="D7:AE7"/>
    <mergeCell ref="D8:AE8"/>
    <mergeCell ref="D9:AE9"/>
    <mergeCell ref="H14:H15"/>
    <mergeCell ref="C14:C16"/>
    <mergeCell ref="A12:AE12"/>
    <mergeCell ref="E14:E16"/>
    <mergeCell ref="B14:B16"/>
    <mergeCell ref="A11:AE11"/>
    <mergeCell ref="B376:I376"/>
    <mergeCell ref="B378:AA378"/>
    <mergeCell ref="B13:N13"/>
    <mergeCell ref="I14:I15"/>
    <mergeCell ref="J14:J15"/>
    <mergeCell ref="K14:AE15"/>
  </mergeCells>
  <printOptions/>
  <pageMargins left="0.7480314960629921" right="0.31496062992125984" top="0.5905511811023623" bottom="0.35433070866141736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2018-12-07T06:48:04Z</cp:lastPrinted>
  <dcterms:created xsi:type="dcterms:W3CDTF">2017-11-09T10:45:37Z</dcterms:created>
  <dcterms:modified xsi:type="dcterms:W3CDTF">2018-12-07T06:48:10Z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