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бюджета'!$9:$9</definedName>
    <definedName name="_xlnm.Print_Area" localSheetId="0">'без учета счетов бюджета'!$A$1:$AG$73</definedName>
  </definedNames>
  <calcPr fullCalcOnLoad="1"/>
</workbook>
</file>

<file path=xl/sharedStrings.xml><?xml version="1.0" encoding="utf-8"?>
<sst xmlns="http://schemas.openxmlformats.org/spreadsheetml/2006/main" count="473" uniqueCount="197">
  <si>
    <t>#Н/Д</t>
  </si>
  <si>
    <t>000</t>
  </si>
  <si>
    <t>0000</t>
  </si>
  <si>
    <t>0100000000</t>
  </si>
  <si>
    <t>0200000000</t>
  </si>
  <si>
    <t>0400000000</t>
  </si>
  <si>
    <t>0500000000</t>
  </si>
  <si>
    <t>0510000000</t>
  </si>
  <si>
    <t>0520000000</t>
  </si>
  <si>
    <t>0600000000</t>
  </si>
  <si>
    <t>0610000000</t>
  </si>
  <si>
    <t>0620000000</t>
  </si>
  <si>
    <t>0630000000</t>
  </si>
  <si>
    <t>0640000000</t>
  </si>
  <si>
    <t>0700000000</t>
  </si>
  <si>
    <t>0800000000</t>
  </si>
  <si>
    <t>0810000000</t>
  </si>
  <si>
    <t>0830000000</t>
  </si>
  <si>
    <t>1200000000</t>
  </si>
  <si>
    <t>1210000000</t>
  </si>
  <si>
    <t>1220000000</t>
  </si>
  <si>
    <t>2100000000</t>
  </si>
  <si>
    <t>3400000000</t>
  </si>
  <si>
    <t>3410000000</t>
  </si>
  <si>
    <t>3430000000</t>
  </si>
  <si>
    <t>3440000000</t>
  </si>
  <si>
    <t>3500000000</t>
  </si>
  <si>
    <t>3510000000</t>
  </si>
  <si>
    <t>3520000000</t>
  </si>
  <si>
    <t>3530000000</t>
  </si>
  <si>
    <t>3600000000</t>
  </si>
  <si>
    <t>3610000000</t>
  </si>
  <si>
    <t>3620000000</t>
  </si>
  <si>
    <t>3630000000</t>
  </si>
  <si>
    <t>3700000000</t>
  </si>
  <si>
    <t>3710000000</t>
  </si>
  <si>
    <t>3800000000</t>
  </si>
  <si>
    <t>3810000000</t>
  </si>
  <si>
    <t>3820000000</t>
  </si>
  <si>
    <t>3830000000</t>
  </si>
  <si>
    <t>3850000000</t>
  </si>
  <si>
    <t>3860000000</t>
  </si>
  <si>
    <t>3870000000</t>
  </si>
  <si>
    <t>3900000000</t>
  </si>
  <si>
    <t>4000000000</t>
  </si>
  <si>
    <t>4010000000</t>
  </si>
  <si>
    <t>4030000000</t>
  </si>
  <si>
    <t>4100000000</t>
  </si>
  <si>
    <t>4200000000</t>
  </si>
  <si>
    <t>4210000000</t>
  </si>
  <si>
    <t>4220000000</t>
  </si>
  <si>
    <t>4230000000</t>
  </si>
  <si>
    <t>4300000000</t>
  </si>
  <si>
    <t>4310000000</t>
  </si>
  <si>
    <t>4320000000</t>
  </si>
  <si>
    <t>4330000000</t>
  </si>
  <si>
    <t>4340000000</t>
  </si>
  <si>
    <t>4350000000</t>
  </si>
  <si>
    <t>4500000000</t>
  </si>
  <si>
    <t>4510000000</t>
  </si>
  <si>
    <t>4520000000</t>
  </si>
  <si>
    <t>4530000000</t>
  </si>
  <si>
    <t>4600000000</t>
  </si>
  <si>
    <t>4610000000</t>
  </si>
  <si>
    <t>4620000000</t>
  </si>
  <si>
    <t>ВСЕГО РАСХОДОВ:</t>
  </si>
  <si>
    <t>Номер строки</t>
  </si>
  <si>
    <t>Код целевой статьи</t>
  </si>
  <si>
    <t>Наименование программы</t>
  </si>
  <si>
    <t>Сумма, в рублях</t>
  </si>
  <si>
    <t xml:space="preserve">
Перечень муниципальных программ,   
</t>
  </si>
  <si>
    <t>подлежащих финансированию в 2016 году</t>
  </si>
  <si>
    <t>5.1</t>
  </si>
  <si>
    <t>5.2</t>
  </si>
  <si>
    <t>6</t>
  </si>
  <si>
    <t>7</t>
  </si>
  <si>
    <t>8</t>
  </si>
  <si>
    <t>8.1</t>
  </si>
  <si>
    <t>8.2</t>
  </si>
  <si>
    <t>12</t>
  </si>
  <si>
    <t>9</t>
  </si>
  <si>
    <t>10</t>
  </si>
  <si>
    <t>11</t>
  </si>
  <si>
    <t>11.1</t>
  </si>
  <si>
    <t>11.2</t>
  </si>
  <si>
    <t>11.3</t>
  </si>
  <si>
    <t>12.1</t>
  </si>
  <si>
    <t>12.2</t>
  </si>
  <si>
    <t>12.3</t>
  </si>
  <si>
    <t>13</t>
  </si>
  <si>
    <t>13.1</t>
  </si>
  <si>
    <t>14</t>
  </si>
  <si>
    <t>14.1</t>
  </si>
  <si>
    <t>15</t>
  </si>
  <si>
    <t>16</t>
  </si>
  <si>
    <t>17</t>
  </si>
  <si>
    <t>18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</si>
  <si>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</si>
  <si>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</si>
  <si>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</si>
  <si>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</si>
  <si>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</si>
  <si>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</si>
  <si>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</si>
  <si>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</si>
  <si>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</si>
  <si>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</si>
  <si>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21.2</t>
  </si>
  <si>
    <t>22</t>
  </si>
  <si>
    <t>Приложение 6                                                                   к Решению Волчанской городской Думы «О бюджете Волчанского городского округа на 2016 год»</t>
  </si>
  <si>
    <t>4700000000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</si>
  <si>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</si>
  <si>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</si>
  <si>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</si>
  <si>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</si>
  <si>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</si>
  <si>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</si>
  <si>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</si>
  <si>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</si>
  <si>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</si>
  <si>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</si>
  <si>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</si>
  <si>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Подпрограмма "Формирование здорового образа жизни у населения Волчанского городского округа на 2015 – 2018 годы"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</si>
  <si>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</si>
  <si>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</si>
  <si>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</si>
  <si>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</si>
  <si>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</si>
  <si>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</si>
  <si>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Подпрограмма "Содержание жилищного хозяйства на территории Волчанского городского округа"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</si>
  <si>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</si>
  <si>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</si>
  <si>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 "Совершенствование муниципального управления"</t>
  </si>
  <si>
    <t>Подпрограмма "Развитие малого и среднего предпринимательства в Волчанском городском округе"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</si>
  <si>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</si>
  <si>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</si>
  <si>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</si>
  <si>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Волчанского городского округа"</t>
  </si>
  <si>
    <t>Подпрограмма "Профилактика терроризма в Волчанском городском округе"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</si>
  <si>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</si>
  <si>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</si>
  <si>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Подпрограмма "Развитие и обеспечение сохранности сети автомобильных дорог на территории Волчанского городского округа"</t>
  </si>
  <si>
    <t>Подпрограмма "Информационное общество Волчанского городского округа"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</si>
  <si>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</si>
  <si>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</si>
  <si>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</si>
  <si>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</si>
  <si>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Подпрограмма "Развитие газификации Волчанского городского округа"</t>
  </si>
  <si>
    <t>Подпрограмма "Повышение качества условий проживания населения Волчанского городского округа на 2014-2020 годы"</t>
  </si>
  <si>
    <t>Подпрограмма "Энергосбережение и повышение энергетической эффективности Волчанского городского округа"</t>
  </si>
  <si>
    <t>Подпрограмма "Восстановление и развитие объектов внешнего благоустройства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</si>
  <si>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</si>
  <si>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</si>
  <si>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</si>
  <si>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</si>
  <si>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</si>
  <si>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Муниципальная программа Волчанского городского округа «Развитие потенциала молодежи на 2014 – 2020 годы»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</si>
  <si>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</si>
  <si>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</si>
  <si>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</si>
  <si>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</si>
  <si>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</si>
  <si>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</si>
  <si>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Подпрограмма "Развитие системы общего образования в Волчанском городском округе"</t>
  </si>
  <si>
    <t>Подпрограмма "Развитие системы дополнительного образования, отдыха и оздоровления детей в Волчанском городском округе"</t>
  </si>
  <si>
    <t>Подпрограмма "Укрепление и развитие материально-технической базы учреждений образования Волчанского городского округа"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</si>
  <si>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</si>
  <si>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</si>
  <si>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</si>
  <si>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</si>
  <si>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Подпрограмма «Профилактика наркомании на территории  Волчанского городского округа»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</si>
  <si>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</si>
  <si>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</si>
  <si>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Подпрограмма "Развитие инфраструктуры объектов спорта Волчанского городского округа"</t>
  </si>
  <si>
    <t>4.1</t>
  </si>
  <si>
    <t>4.2</t>
  </si>
  <si>
    <t>5</t>
  </si>
  <si>
    <t>5.3</t>
  </si>
  <si>
    <t>5.4</t>
  </si>
  <si>
    <t>7.1</t>
  </si>
  <si>
    <t>7.2</t>
  </si>
  <si>
    <t>10.1</t>
  </si>
  <si>
    <t>10.2</t>
  </si>
  <si>
    <t>10.3</t>
  </si>
  <si>
    <t>14.2</t>
  </si>
  <si>
    <t>14.3</t>
  </si>
  <si>
    <t>14.4</t>
  </si>
  <si>
    <t>14.5</t>
  </si>
  <si>
    <t>14.6</t>
  </si>
  <si>
    <t>16.1</t>
  </si>
  <si>
    <t>16.2</t>
  </si>
  <si>
    <t>18.1</t>
  </si>
  <si>
    <t>18.2</t>
  </si>
  <si>
    <t>18.3</t>
  </si>
  <si>
    <t>19.4</t>
  </si>
  <si>
    <t>19.5</t>
  </si>
  <si>
    <t>Приложение 4                                                                                                                                                                                     к Решению Волчанской городской Думы                                                                    от 25.08.2016 г. № 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</si>
</sst>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3">
    <xf numFmtId="0" fontId="0" fillId="2" borderId="0" xfId="0" applyFont="1" applyFill="1" applyAlignment="1">
      <alignment/>
    </xf>
    <xf numFmtId="0" fontId="4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0" fontId="42" fillId="34" borderId="0" xfId="0" applyFont="1" applyFill="1" applyAlignment="1">
      <alignment horizontal="left" wrapText="1"/>
    </xf>
    <xf numFmtId="0" fontId="44" fillId="34" borderId="0" xfId="0" applyFont="1" applyFill="1" applyAlignment="1">
      <alignment horizontal="center"/>
    </xf>
    <xf numFmtId="0" fontId="42" fillId="34" borderId="10" xfId="0" applyFont="1" applyFill="1" applyBorder="1" applyAlignment="1">
      <alignment vertical="top" wrapText="1"/>
    </xf>
    <xf numFmtId="4" fontId="42" fillId="34" borderId="10" xfId="0" applyNumberFormat="1" applyFont="1" applyFill="1" applyBorder="1" applyAlignment="1">
      <alignment horizontal="right" vertical="top" shrinkToFit="1"/>
    </xf>
    <xf numFmtId="10" fontId="42" fillId="34" borderId="10" xfId="0" applyNumberFormat="1" applyFont="1" applyFill="1" applyBorder="1" applyAlignment="1">
      <alignment horizontal="right" vertical="top" shrinkToFit="1"/>
    </xf>
    <xf numFmtId="0" fontId="4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0" fontId="42" fillId="34" borderId="12" xfId="0" applyFont="1" applyFill="1" applyBorder="1" applyAlignment="1">
      <alignment vertical="top" wrapText="1"/>
    </xf>
    <xf numFmtId="49" fontId="42" fillId="34" borderId="13" xfId="0" applyNumberFormat="1" applyFont="1" applyFill="1" applyBorder="1" applyAlignment="1">
      <alignment horizontal="center" vertical="top" shrinkToFit="1"/>
    </xf>
    <xf numFmtId="49" fontId="42" fillId="34" borderId="14" xfId="0" applyNumberFormat="1" applyFont="1" applyFill="1" applyBorder="1" applyAlignment="1">
      <alignment horizontal="center" vertical="top" shrinkToFit="1"/>
    </xf>
    <xf numFmtId="0" fontId="4" fillId="34" borderId="0" xfId="0" applyFont="1" applyFill="1" applyAlignment="1">
      <alignment horizontal="left" vertical="top" wrapText="1" indent="14"/>
    </xf>
    <xf numFmtId="0" fontId="42" fillId="34" borderId="0" xfId="0" applyFont="1" applyFill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top"/>
    </xf>
    <xf numFmtId="0" fontId="43" fillId="34" borderId="13" xfId="0" applyFont="1" applyFill="1" applyBorder="1" applyAlignment="1">
      <alignment horizontal="left" vertical="top"/>
    </xf>
    <xf numFmtId="0" fontId="43" fillId="34" borderId="14" xfId="0" applyFont="1" applyFill="1" applyBorder="1" applyAlignment="1">
      <alignment horizontal="left" vertical="top"/>
    </xf>
    <xf numFmtId="0" fontId="44" fillId="34" borderId="0" xfId="0" applyFont="1" applyFill="1" applyAlignment="1">
      <alignment horizontal="left" vertical="top" wrapText="1" indent="14"/>
    </xf>
    <xf numFmtId="0" fontId="42" fillId="34" borderId="16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showGridLines="0" tabSelected="1" zoomScaleSheetLayoutView="100" zoomScalePageLayoutView="0" workbookViewId="0" topLeftCell="A1">
      <pane ySplit="8" topLeftCell="A37" activePane="bottomLeft" state="frozen"/>
      <selection pane="topLeft" activeCell="A1" sqref="A1"/>
      <selection pane="bottomLeft" activeCell="C1" sqref="C1:N1"/>
    </sheetView>
  </sheetViews>
  <sheetFormatPr defaultColWidth="9.00390625" defaultRowHeight="12.75" outlineLevelRow="1"/>
  <cols>
    <col min="1" max="1" width="9.125" style="2" customWidth="1"/>
    <col min="2" max="2" width="10.625" style="2" customWidth="1"/>
    <col min="3" max="3" width="49.375" style="2" customWidth="1"/>
    <col min="4" max="6" width="7.75390625" style="2" hidden="1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7.75390625" style="2" hidden="1" customWidth="1"/>
    <col min="14" max="14" width="14.75390625" style="2" customWidth="1"/>
    <col min="15" max="33" width="11.75390625" style="2" hidden="1" customWidth="1"/>
    <col min="34" max="16384" width="9.125" style="2" customWidth="1"/>
  </cols>
  <sheetData>
    <row r="1" spans="3:14" ht="51" customHeight="1">
      <c r="C1" s="21" t="s">
        <v>196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0.5" customHeight="1"/>
    <row r="3" spans="3:33" ht="82.5" customHeight="1">
      <c r="C3" s="31" t="s">
        <v>109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6.25" customHeight="1">
      <c r="A4" s="24" t="s">
        <v>70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7"/>
      <c r="AG4" s="7"/>
    </row>
    <row r="5" spans="1:33" ht="18.75">
      <c r="A5" s="25" t="s">
        <v>71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7"/>
      <c r="AG5" s="7"/>
    </row>
    <row r="6" spans="3:33" ht="21" customHeight="1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12.75" customHeight="1">
      <c r="A7" s="23" t="s">
        <v>66</v>
      </c>
      <c r="B7" s="23" t="s">
        <v>67</v>
      </c>
      <c r="C7" s="26" t="s">
        <v>68</v>
      </c>
      <c r="D7" s="26" t="s">
        <v>0</v>
      </c>
      <c r="E7" s="26" t="s">
        <v>0</v>
      </c>
      <c r="F7" s="26" t="s">
        <v>0</v>
      </c>
      <c r="G7" s="26" t="s">
        <v>0</v>
      </c>
      <c r="H7" s="26" t="s">
        <v>0</v>
      </c>
      <c r="I7" s="26" t="s">
        <v>0</v>
      </c>
      <c r="J7" s="26" t="s">
        <v>0</v>
      </c>
      <c r="K7" s="26" t="s">
        <v>0</v>
      </c>
      <c r="L7" s="26" t="s">
        <v>0</v>
      </c>
      <c r="M7" s="26" t="s">
        <v>0</v>
      </c>
      <c r="N7" s="26" t="s">
        <v>69</v>
      </c>
      <c r="O7" s="26" t="s">
        <v>0</v>
      </c>
      <c r="P7" s="26" t="s">
        <v>0</v>
      </c>
      <c r="Q7" s="26" t="s">
        <v>0</v>
      </c>
      <c r="R7" s="26" t="s">
        <v>0</v>
      </c>
      <c r="S7" s="26" t="s">
        <v>0</v>
      </c>
      <c r="T7" s="26" t="s">
        <v>0</v>
      </c>
      <c r="U7" s="26" t="s">
        <v>0</v>
      </c>
      <c r="V7" s="26" t="s">
        <v>0</v>
      </c>
      <c r="W7" s="26" t="s">
        <v>0</v>
      </c>
      <c r="X7" s="3" t="s">
        <v>0</v>
      </c>
      <c r="Y7" s="26" t="s">
        <v>0</v>
      </c>
      <c r="Z7" s="26" t="s">
        <v>0</v>
      </c>
      <c r="AA7" s="26" t="s">
        <v>0</v>
      </c>
      <c r="AB7" s="26" t="s">
        <v>0</v>
      </c>
      <c r="AC7" s="26" t="s">
        <v>0</v>
      </c>
      <c r="AD7" s="3" t="s">
        <v>0</v>
      </c>
      <c r="AE7" s="26" t="s">
        <v>0</v>
      </c>
      <c r="AF7" s="26" t="s">
        <v>0</v>
      </c>
      <c r="AG7" s="26" t="s">
        <v>0</v>
      </c>
    </row>
    <row r="8" spans="1:33" ht="26.25" customHeight="1">
      <c r="A8" s="23"/>
      <c r="B8" s="2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3"/>
      <c r="Y8" s="27"/>
      <c r="Z8" s="27"/>
      <c r="AA8" s="27"/>
      <c r="AB8" s="27"/>
      <c r="AC8" s="27"/>
      <c r="AD8" s="3"/>
      <c r="AE8" s="27"/>
      <c r="AF8" s="27"/>
      <c r="AG8" s="27"/>
    </row>
    <row r="9" spans="1:33" ht="12.75">
      <c r="A9" s="12">
        <v>1</v>
      </c>
      <c r="B9" s="12">
        <v>2</v>
      </c>
      <c r="C9" s="13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4</v>
      </c>
      <c r="O9" s="11"/>
      <c r="P9" s="11"/>
      <c r="Q9" s="11"/>
      <c r="R9" s="11"/>
      <c r="S9" s="11"/>
      <c r="T9" s="11"/>
      <c r="U9" s="11"/>
      <c r="V9" s="11"/>
      <c r="W9" s="11"/>
      <c r="X9" s="3"/>
      <c r="Y9" s="11"/>
      <c r="Z9" s="11"/>
      <c r="AA9" s="11"/>
      <c r="AB9" s="11"/>
      <c r="AC9" s="11"/>
      <c r="AD9" s="3"/>
      <c r="AE9" s="11"/>
      <c r="AF9" s="11"/>
      <c r="AG9" s="11"/>
    </row>
    <row r="10" spans="1:33" ht="38.25">
      <c r="A10" s="15">
        <v>1</v>
      </c>
      <c r="B10" s="4" t="s">
        <v>3</v>
      </c>
      <c r="C10" s="8" t="s">
        <v>112</v>
      </c>
      <c r="D10" s="4" t="s">
        <v>1</v>
      </c>
      <c r="E10" s="4" t="s">
        <v>2</v>
      </c>
      <c r="F10" s="4" t="s">
        <v>1</v>
      </c>
      <c r="G10" s="4" t="s">
        <v>1</v>
      </c>
      <c r="H10" s="4"/>
      <c r="I10" s="4"/>
      <c r="J10" s="4"/>
      <c r="K10" s="4"/>
      <c r="L10" s="4"/>
      <c r="M10" s="9">
        <v>0</v>
      </c>
      <c r="N10" s="9">
        <v>2570900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10">
        <v>0</v>
      </c>
      <c r="AG10" s="9">
        <v>0</v>
      </c>
    </row>
    <row r="11" spans="1:33" ht="63.75">
      <c r="A11" s="15">
        <v>2</v>
      </c>
      <c r="B11" s="4" t="s">
        <v>4</v>
      </c>
      <c r="C11" s="8" t="s">
        <v>113</v>
      </c>
      <c r="D11" s="4" t="s">
        <v>1</v>
      </c>
      <c r="E11" s="4" t="s">
        <v>2</v>
      </c>
      <c r="F11" s="4" t="s">
        <v>1</v>
      </c>
      <c r="G11" s="4" t="s">
        <v>1</v>
      </c>
      <c r="H11" s="4"/>
      <c r="I11" s="4"/>
      <c r="J11" s="4"/>
      <c r="K11" s="4"/>
      <c r="L11" s="4"/>
      <c r="M11" s="9">
        <v>0</v>
      </c>
      <c r="N11" s="9">
        <f>200000-29600</f>
        <v>170400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10">
        <v>0</v>
      </c>
      <c r="AG11" s="9">
        <v>0</v>
      </c>
    </row>
    <row r="12" spans="1:33" ht="38.25">
      <c r="A12" s="15">
        <v>3</v>
      </c>
      <c r="B12" s="4" t="s">
        <v>5</v>
      </c>
      <c r="C12" s="8" t="s">
        <v>114</v>
      </c>
      <c r="D12" s="4" t="s">
        <v>1</v>
      </c>
      <c r="E12" s="4" t="s">
        <v>2</v>
      </c>
      <c r="F12" s="4" t="s">
        <v>1</v>
      </c>
      <c r="G12" s="4" t="s">
        <v>1</v>
      </c>
      <c r="H12" s="4"/>
      <c r="I12" s="4"/>
      <c r="J12" s="4"/>
      <c r="K12" s="4"/>
      <c r="L12" s="4"/>
      <c r="M12" s="9">
        <v>0</v>
      </c>
      <c r="N12" s="9">
        <v>1600000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10">
        <v>0</v>
      </c>
      <c r="AG12" s="9">
        <v>0</v>
      </c>
    </row>
    <row r="13" spans="1:33" ht="38.25">
      <c r="A13" s="15">
        <v>4</v>
      </c>
      <c r="B13" s="4" t="s">
        <v>6</v>
      </c>
      <c r="C13" s="8" t="s">
        <v>115</v>
      </c>
      <c r="D13" s="4" t="s">
        <v>1</v>
      </c>
      <c r="E13" s="4" t="s">
        <v>2</v>
      </c>
      <c r="F13" s="4" t="s">
        <v>1</v>
      </c>
      <c r="G13" s="4" t="s">
        <v>1</v>
      </c>
      <c r="H13" s="4"/>
      <c r="I13" s="4"/>
      <c r="J13" s="4"/>
      <c r="K13" s="4"/>
      <c r="L13" s="4"/>
      <c r="M13" s="9">
        <v>0</v>
      </c>
      <c r="N13" s="9">
        <f>SUM(N14:N15)</f>
        <v>853300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10">
        <v>0</v>
      </c>
      <c r="AG13" s="9">
        <v>0</v>
      </c>
    </row>
    <row r="14" spans="1:33" ht="38.25" outlineLevel="1">
      <c r="A14" s="17" t="s">
        <v>174</v>
      </c>
      <c r="B14" s="4" t="s">
        <v>7</v>
      </c>
      <c r="C14" s="8" t="s">
        <v>116</v>
      </c>
      <c r="D14" s="4" t="s">
        <v>1</v>
      </c>
      <c r="E14" s="4" t="s">
        <v>2</v>
      </c>
      <c r="F14" s="4" t="s">
        <v>1</v>
      </c>
      <c r="G14" s="4" t="s">
        <v>1</v>
      </c>
      <c r="H14" s="4"/>
      <c r="I14" s="4"/>
      <c r="J14" s="4"/>
      <c r="K14" s="4"/>
      <c r="L14" s="4"/>
      <c r="M14" s="9">
        <v>0</v>
      </c>
      <c r="N14" s="9">
        <f>71000+32300</f>
        <v>103300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10">
        <v>0</v>
      </c>
      <c r="AG14" s="9">
        <v>0</v>
      </c>
    </row>
    <row r="15" spans="1:33" ht="38.25" outlineLevel="1">
      <c r="A15" s="17" t="s">
        <v>175</v>
      </c>
      <c r="B15" s="4" t="s">
        <v>8</v>
      </c>
      <c r="C15" s="8" t="s">
        <v>117</v>
      </c>
      <c r="D15" s="4" t="s">
        <v>1</v>
      </c>
      <c r="E15" s="4" t="s">
        <v>2</v>
      </c>
      <c r="F15" s="4" t="s">
        <v>1</v>
      </c>
      <c r="G15" s="4" t="s">
        <v>1</v>
      </c>
      <c r="H15" s="4"/>
      <c r="I15" s="4"/>
      <c r="J15" s="4"/>
      <c r="K15" s="4"/>
      <c r="L15" s="4"/>
      <c r="M15" s="9">
        <v>0</v>
      </c>
      <c r="N15" s="9">
        <f>800000-50000</f>
        <v>750000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10">
        <v>0</v>
      </c>
      <c r="AG15" s="9">
        <v>0</v>
      </c>
    </row>
    <row r="16" spans="1:33" ht="51">
      <c r="A16" s="17" t="s">
        <v>176</v>
      </c>
      <c r="B16" s="4" t="s">
        <v>9</v>
      </c>
      <c r="C16" s="8" t="s">
        <v>118</v>
      </c>
      <c r="D16" s="4" t="s">
        <v>1</v>
      </c>
      <c r="E16" s="4" t="s">
        <v>2</v>
      </c>
      <c r="F16" s="4" t="s">
        <v>1</v>
      </c>
      <c r="G16" s="4" t="s">
        <v>1</v>
      </c>
      <c r="H16" s="4"/>
      <c r="I16" s="4"/>
      <c r="J16" s="4"/>
      <c r="K16" s="4"/>
      <c r="L16" s="4"/>
      <c r="M16" s="9">
        <v>0</v>
      </c>
      <c r="N16" s="9">
        <f>SUM(N17:N20)</f>
        <v>150000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10">
        <v>0</v>
      </c>
      <c r="AG16" s="9">
        <v>0</v>
      </c>
    </row>
    <row r="17" spans="1:33" ht="38.25" outlineLevel="1">
      <c r="A17" s="17" t="s">
        <v>72</v>
      </c>
      <c r="B17" s="4" t="s">
        <v>10</v>
      </c>
      <c r="C17" s="8" t="s">
        <v>119</v>
      </c>
      <c r="D17" s="4" t="s">
        <v>1</v>
      </c>
      <c r="E17" s="4" t="s">
        <v>2</v>
      </c>
      <c r="F17" s="4" t="s">
        <v>1</v>
      </c>
      <c r="G17" s="4" t="s">
        <v>1</v>
      </c>
      <c r="H17" s="4"/>
      <c r="I17" s="4"/>
      <c r="J17" s="4"/>
      <c r="K17" s="4"/>
      <c r="L17" s="4"/>
      <c r="M17" s="9">
        <v>0</v>
      </c>
      <c r="N17" s="9">
        <v>20000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0">
        <v>0</v>
      </c>
      <c r="AG17" s="9">
        <v>0</v>
      </c>
    </row>
    <row r="18" spans="1:33" ht="38.25" outlineLevel="1">
      <c r="A18" s="17" t="s">
        <v>73</v>
      </c>
      <c r="B18" s="4" t="s">
        <v>11</v>
      </c>
      <c r="C18" s="8" t="s">
        <v>120</v>
      </c>
      <c r="D18" s="4" t="s">
        <v>1</v>
      </c>
      <c r="E18" s="4" t="s">
        <v>2</v>
      </c>
      <c r="F18" s="4" t="s">
        <v>1</v>
      </c>
      <c r="G18" s="4" t="s">
        <v>1</v>
      </c>
      <c r="H18" s="4"/>
      <c r="I18" s="4"/>
      <c r="J18" s="4"/>
      <c r="K18" s="4"/>
      <c r="L18" s="4"/>
      <c r="M18" s="9">
        <v>0</v>
      </c>
      <c r="N18" s="9">
        <v>10000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10">
        <v>0</v>
      </c>
      <c r="AG18" s="9">
        <v>0</v>
      </c>
    </row>
    <row r="19" spans="1:33" ht="53.25" customHeight="1" outlineLevel="1">
      <c r="A19" s="17" t="s">
        <v>177</v>
      </c>
      <c r="B19" s="4" t="s">
        <v>12</v>
      </c>
      <c r="C19" s="8" t="s">
        <v>121</v>
      </c>
      <c r="D19" s="4" t="s">
        <v>1</v>
      </c>
      <c r="E19" s="4" t="s">
        <v>2</v>
      </c>
      <c r="F19" s="4" t="s">
        <v>1</v>
      </c>
      <c r="G19" s="4" t="s">
        <v>1</v>
      </c>
      <c r="H19" s="4"/>
      <c r="I19" s="4"/>
      <c r="J19" s="4"/>
      <c r="K19" s="4"/>
      <c r="L19" s="4"/>
      <c r="M19" s="9">
        <v>0</v>
      </c>
      <c r="N19" s="9">
        <v>100000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0">
        <v>0</v>
      </c>
      <c r="AG19" s="9">
        <v>0</v>
      </c>
    </row>
    <row r="20" spans="1:33" ht="38.25" outlineLevel="1">
      <c r="A20" s="17" t="s">
        <v>178</v>
      </c>
      <c r="B20" s="4" t="s">
        <v>13</v>
      </c>
      <c r="C20" s="8" t="s">
        <v>122</v>
      </c>
      <c r="D20" s="4" t="s">
        <v>1</v>
      </c>
      <c r="E20" s="4" t="s">
        <v>2</v>
      </c>
      <c r="F20" s="4" t="s">
        <v>1</v>
      </c>
      <c r="G20" s="4" t="s">
        <v>1</v>
      </c>
      <c r="H20" s="4"/>
      <c r="I20" s="4"/>
      <c r="J20" s="4"/>
      <c r="K20" s="4"/>
      <c r="L20" s="4"/>
      <c r="M20" s="9">
        <v>0</v>
      </c>
      <c r="N20" s="9">
        <v>20000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10">
        <v>0</v>
      </c>
      <c r="AG20" s="9">
        <v>0</v>
      </c>
    </row>
    <row r="21" spans="1:33" ht="38.25">
      <c r="A21" s="17" t="s">
        <v>74</v>
      </c>
      <c r="B21" s="4" t="s">
        <v>14</v>
      </c>
      <c r="C21" s="8" t="s">
        <v>123</v>
      </c>
      <c r="D21" s="4" t="s">
        <v>1</v>
      </c>
      <c r="E21" s="4" t="s">
        <v>2</v>
      </c>
      <c r="F21" s="4" t="s">
        <v>1</v>
      </c>
      <c r="G21" s="4" t="s">
        <v>1</v>
      </c>
      <c r="H21" s="4"/>
      <c r="I21" s="4"/>
      <c r="J21" s="4"/>
      <c r="K21" s="4"/>
      <c r="L21" s="4"/>
      <c r="M21" s="9">
        <v>0</v>
      </c>
      <c r="N21" s="9">
        <v>3000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10">
        <v>0</v>
      </c>
      <c r="AG21" s="9">
        <v>0</v>
      </c>
    </row>
    <row r="22" spans="1:33" ht="51">
      <c r="A22" s="17" t="s">
        <v>75</v>
      </c>
      <c r="B22" s="4" t="s">
        <v>15</v>
      </c>
      <c r="C22" s="8" t="s">
        <v>124</v>
      </c>
      <c r="D22" s="4" t="s">
        <v>1</v>
      </c>
      <c r="E22" s="4" t="s">
        <v>2</v>
      </c>
      <c r="F22" s="4" t="s">
        <v>1</v>
      </c>
      <c r="G22" s="4" t="s">
        <v>1</v>
      </c>
      <c r="H22" s="4"/>
      <c r="I22" s="4"/>
      <c r="J22" s="4"/>
      <c r="K22" s="4"/>
      <c r="L22" s="4"/>
      <c r="M22" s="9">
        <v>0</v>
      </c>
      <c r="N22" s="9">
        <f>SUM(N23:N24)</f>
        <v>592900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10">
        <v>0</v>
      </c>
      <c r="AG22" s="9">
        <v>0</v>
      </c>
    </row>
    <row r="23" spans="1:33" ht="25.5" outlineLevel="1">
      <c r="A23" s="17" t="s">
        <v>179</v>
      </c>
      <c r="B23" s="4" t="s">
        <v>16</v>
      </c>
      <c r="C23" s="8" t="s">
        <v>125</v>
      </c>
      <c r="D23" s="4" t="s">
        <v>1</v>
      </c>
      <c r="E23" s="4" t="s">
        <v>2</v>
      </c>
      <c r="F23" s="4" t="s">
        <v>1</v>
      </c>
      <c r="G23" s="4" t="s">
        <v>1</v>
      </c>
      <c r="H23" s="4"/>
      <c r="I23" s="4"/>
      <c r="J23" s="4"/>
      <c r="K23" s="4"/>
      <c r="L23" s="4"/>
      <c r="M23" s="9">
        <v>0</v>
      </c>
      <c r="N23" s="9">
        <f>350000+94500</f>
        <v>444500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0">
        <v>0</v>
      </c>
      <c r="AG23" s="9">
        <v>0</v>
      </c>
    </row>
    <row r="24" spans="1:33" ht="38.25" outlineLevel="1">
      <c r="A24" s="17" t="s">
        <v>180</v>
      </c>
      <c r="B24" s="4" t="s">
        <v>17</v>
      </c>
      <c r="C24" s="8" t="s">
        <v>126</v>
      </c>
      <c r="D24" s="4" t="s">
        <v>1</v>
      </c>
      <c r="E24" s="4" t="s">
        <v>2</v>
      </c>
      <c r="F24" s="4" t="s">
        <v>1</v>
      </c>
      <c r="G24" s="4" t="s">
        <v>1</v>
      </c>
      <c r="H24" s="4"/>
      <c r="I24" s="4"/>
      <c r="J24" s="4"/>
      <c r="K24" s="4"/>
      <c r="L24" s="4"/>
      <c r="M24" s="9">
        <v>0</v>
      </c>
      <c r="N24" s="9">
        <f>150000-1600</f>
        <v>148400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10">
        <v>0</v>
      </c>
      <c r="AG24" s="9">
        <v>0</v>
      </c>
    </row>
    <row r="25" spans="1:33" ht="38.25">
      <c r="A25" s="17" t="s">
        <v>76</v>
      </c>
      <c r="B25" s="4" t="s">
        <v>18</v>
      </c>
      <c r="C25" s="8" t="s">
        <v>127</v>
      </c>
      <c r="D25" s="4" t="s">
        <v>1</v>
      </c>
      <c r="E25" s="4" t="s">
        <v>2</v>
      </c>
      <c r="F25" s="4" t="s">
        <v>1</v>
      </c>
      <c r="G25" s="4" t="s">
        <v>1</v>
      </c>
      <c r="H25" s="4"/>
      <c r="I25" s="4"/>
      <c r="J25" s="4"/>
      <c r="K25" s="4"/>
      <c r="L25" s="4"/>
      <c r="M25" s="9">
        <v>0</v>
      </c>
      <c r="N25" s="9">
        <f>SUM(N26:N27)</f>
        <v>4628900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0">
        <v>0</v>
      </c>
      <c r="AG25" s="9">
        <v>0</v>
      </c>
    </row>
    <row r="26" spans="1:33" ht="38.25" outlineLevel="1">
      <c r="A26" s="17" t="s">
        <v>77</v>
      </c>
      <c r="B26" s="4" t="s">
        <v>19</v>
      </c>
      <c r="C26" s="8" t="s">
        <v>128</v>
      </c>
      <c r="D26" s="4" t="s">
        <v>1</v>
      </c>
      <c r="E26" s="4" t="s">
        <v>2</v>
      </c>
      <c r="F26" s="4" t="s">
        <v>1</v>
      </c>
      <c r="G26" s="4" t="s">
        <v>1</v>
      </c>
      <c r="H26" s="4"/>
      <c r="I26" s="4"/>
      <c r="J26" s="4"/>
      <c r="K26" s="4"/>
      <c r="L26" s="4"/>
      <c r="M26" s="9">
        <v>0</v>
      </c>
      <c r="N26" s="9">
        <f>2056300+162600+1300000+150000</f>
        <v>3668900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0">
        <v>0</v>
      </c>
      <c r="AG26" s="9">
        <v>0</v>
      </c>
    </row>
    <row r="27" spans="1:33" ht="25.5" outlineLevel="1">
      <c r="A27" s="17" t="s">
        <v>78</v>
      </c>
      <c r="B27" s="4" t="s">
        <v>20</v>
      </c>
      <c r="C27" s="8" t="s">
        <v>129</v>
      </c>
      <c r="D27" s="4" t="s">
        <v>1</v>
      </c>
      <c r="E27" s="4" t="s">
        <v>2</v>
      </c>
      <c r="F27" s="4" t="s">
        <v>1</v>
      </c>
      <c r="G27" s="4" t="s">
        <v>1</v>
      </c>
      <c r="H27" s="4"/>
      <c r="I27" s="4"/>
      <c r="J27" s="4"/>
      <c r="K27" s="4"/>
      <c r="L27" s="4"/>
      <c r="M27" s="9">
        <v>0</v>
      </c>
      <c r="N27" s="9">
        <f>710000+250000</f>
        <v>960000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10">
        <v>0</v>
      </c>
      <c r="AG27" s="9">
        <v>0</v>
      </c>
    </row>
    <row r="28" spans="1:33" ht="38.25">
      <c r="A28" s="17" t="s">
        <v>80</v>
      </c>
      <c r="B28" s="4" t="s">
        <v>21</v>
      </c>
      <c r="C28" s="8" t="s">
        <v>130</v>
      </c>
      <c r="D28" s="4" t="s">
        <v>1</v>
      </c>
      <c r="E28" s="4" t="s">
        <v>2</v>
      </c>
      <c r="F28" s="4" t="s">
        <v>1</v>
      </c>
      <c r="G28" s="4" t="s">
        <v>1</v>
      </c>
      <c r="H28" s="4"/>
      <c r="I28" s="4"/>
      <c r="J28" s="4"/>
      <c r="K28" s="4"/>
      <c r="L28" s="4"/>
      <c r="M28" s="9">
        <v>0</v>
      </c>
      <c r="N28" s="9">
        <v>4470000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10">
        <v>0</v>
      </c>
      <c r="AG28" s="9">
        <v>0</v>
      </c>
    </row>
    <row r="29" spans="1:33" ht="38.25" customHeight="1">
      <c r="A29" s="17" t="s">
        <v>81</v>
      </c>
      <c r="B29" s="4" t="s">
        <v>22</v>
      </c>
      <c r="C29" s="8" t="s">
        <v>131</v>
      </c>
      <c r="D29" s="4" t="s">
        <v>1</v>
      </c>
      <c r="E29" s="4" t="s">
        <v>2</v>
      </c>
      <c r="F29" s="4" t="s">
        <v>1</v>
      </c>
      <c r="G29" s="4" t="s">
        <v>1</v>
      </c>
      <c r="H29" s="4"/>
      <c r="I29" s="4"/>
      <c r="J29" s="4"/>
      <c r="K29" s="4"/>
      <c r="L29" s="4"/>
      <c r="M29" s="9">
        <v>0</v>
      </c>
      <c r="N29" s="9">
        <f>SUM(N30:N32)</f>
        <v>13963974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10">
        <v>0</v>
      </c>
      <c r="AG29" s="9">
        <v>0</v>
      </c>
    </row>
    <row r="30" spans="1:33" ht="25.5" outlineLevel="1">
      <c r="A30" s="17" t="s">
        <v>181</v>
      </c>
      <c r="B30" s="4" t="s">
        <v>23</v>
      </c>
      <c r="C30" s="8" t="s">
        <v>132</v>
      </c>
      <c r="D30" s="4" t="s">
        <v>1</v>
      </c>
      <c r="E30" s="4" t="s">
        <v>2</v>
      </c>
      <c r="F30" s="4" t="s">
        <v>1</v>
      </c>
      <c r="G30" s="4" t="s">
        <v>1</v>
      </c>
      <c r="H30" s="4"/>
      <c r="I30" s="4"/>
      <c r="J30" s="4"/>
      <c r="K30" s="4"/>
      <c r="L30" s="4"/>
      <c r="M30" s="9">
        <v>0</v>
      </c>
      <c r="N30" s="9">
        <v>42000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10">
        <v>0</v>
      </c>
      <c r="AG30" s="9">
        <v>0</v>
      </c>
    </row>
    <row r="31" spans="1:33" ht="25.5" outlineLevel="1">
      <c r="A31" s="17" t="s">
        <v>182</v>
      </c>
      <c r="B31" s="4" t="s">
        <v>24</v>
      </c>
      <c r="C31" s="8" t="s">
        <v>133</v>
      </c>
      <c r="D31" s="4" t="s">
        <v>1</v>
      </c>
      <c r="E31" s="4" t="s">
        <v>2</v>
      </c>
      <c r="F31" s="4" t="s">
        <v>1</v>
      </c>
      <c r="G31" s="4" t="s">
        <v>1</v>
      </c>
      <c r="H31" s="4"/>
      <c r="I31" s="4"/>
      <c r="J31" s="4"/>
      <c r="K31" s="4"/>
      <c r="L31" s="4"/>
      <c r="M31" s="9">
        <v>0</v>
      </c>
      <c r="N31" s="9">
        <f>298000+2000+2480</f>
        <v>302480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10">
        <v>0</v>
      </c>
      <c r="AG31" s="9">
        <v>0</v>
      </c>
    </row>
    <row r="32" spans="1:33" ht="51" outlineLevel="1">
      <c r="A32" s="17" t="s">
        <v>183</v>
      </c>
      <c r="B32" s="4" t="s">
        <v>25</v>
      </c>
      <c r="C32" s="8" t="s">
        <v>134</v>
      </c>
      <c r="D32" s="4" t="s">
        <v>1</v>
      </c>
      <c r="E32" s="4" t="s">
        <v>2</v>
      </c>
      <c r="F32" s="4" t="s">
        <v>1</v>
      </c>
      <c r="G32" s="4" t="s">
        <v>1</v>
      </c>
      <c r="H32" s="4"/>
      <c r="I32" s="4"/>
      <c r="J32" s="4"/>
      <c r="K32" s="4"/>
      <c r="L32" s="4"/>
      <c r="M32" s="9">
        <v>0</v>
      </c>
      <c r="N32" s="9">
        <f>11297700-2000+2400000-2480-16026-25000-32700</f>
        <v>13619494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10">
        <v>0</v>
      </c>
      <c r="AG32" s="9">
        <v>0</v>
      </c>
    </row>
    <row r="33" spans="1:33" ht="38.25" customHeight="1">
      <c r="A33" s="17" t="s">
        <v>82</v>
      </c>
      <c r="B33" s="4" t="s">
        <v>26</v>
      </c>
      <c r="C33" s="8" t="s">
        <v>135</v>
      </c>
      <c r="D33" s="4" t="s">
        <v>1</v>
      </c>
      <c r="E33" s="4" t="s">
        <v>2</v>
      </c>
      <c r="F33" s="4" t="s">
        <v>1</v>
      </c>
      <c r="G33" s="4" t="s">
        <v>1</v>
      </c>
      <c r="H33" s="4"/>
      <c r="I33" s="4"/>
      <c r="J33" s="4"/>
      <c r="K33" s="4"/>
      <c r="L33" s="4"/>
      <c r="M33" s="9">
        <v>0</v>
      </c>
      <c r="N33" s="9">
        <f>SUM(N34:N36)</f>
        <v>3658300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0">
        <v>0</v>
      </c>
      <c r="AG33" s="9">
        <v>0</v>
      </c>
    </row>
    <row r="34" spans="1:33" ht="63.75" outlineLevel="1">
      <c r="A34" s="17" t="s">
        <v>83</v>
      </c>
      <c r="B34" s="4" t="s">
        <v>27</v>
      </c>
      <c r="C34" s="8" t="s">
        <v>136</v>
      </c>
      <c r="D34" s="4" t="s">
        <v>1</v>
      </c>
      <c r="E34" s="4" t="s">
        <v>2</v>
      </c>
      <c r="F34" s="4" t="s">
        <v>1</v>
      </c>
      <c r="G34" s="4" t="s">
        <v>1</v>
      </c>
      <c r="H34" s="4"/>
      <c r="I34" s="4"/>
      <c r="J34" s="4"/>
      <c r="K34" s="4"/>
      <c r="L34" s="4"/>
      <c r="M34" s="9">
        <v>0</v>
      </c>
      <c r="N34" s="9">
        <f>3874000-63000-411000-70000</f>
        <v>3330000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10">
        <v>0</v>
      </c>
      <c r="AG34" s="9">
        <v>0</v>
      </c>
    </row>
    <row r="35" spans="1:33" ht="38.25" outlineLevel="1">
      <c r="A35" s="17" t="s">
        <v>84</v>
      </c>
      <c r="B35" s="4" t="s">
        <v>28</v>
      </c>
      <c r="C35" s="8" t="s">
        <v>137</v>
      </c>
      <c r="D35" s="4" t="s">
        <v>1</v>
      </c>
      <c r="E35" s="4" t="s">
        <v>2</v>
      </c>
      <c r="F35" s="4" t="s">
        <v>1</v>
      </c>
      <c r="G35" s="4" t="s">
        <v>1</v>
      </c>
      <c r="H35" s="4"/>
      <c r="I35" s="4"/>
      <c r="J35" s="4"/>
      <c r="K35" s="4"/>
      <c r="L35" s="4"/>
      <c r="M35" s="9">
        <v>0</v>
      </c>
      <c r="N35" s="9">
        <f>376000-50000-66000</f>
        <v>260000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0">
        <v>0</v>
      </c>
      <c r="AG35" s="9">
        <v>0</v>
      </c>
    </row>
    <row r="36" spans="1:33" ht="25.5" outlineLevel="1">
      <c r="A36" s="17" t="s">
        <v>85</v>
      </c>
      <c r="B36" s="4" t="s">
        <v>29</v>
      </c>
      <c r="C36" s="8" t="s">
        <v>138</v>
      </c>
      <c r="D36" s="4" t="s">
        <v>1</v>
      </c>
      <c r="E36" s="4" t="s">
        <v>2</v>
      </c>
      <c r="F36" s="4" t="s">
        <v>1</v>
      </c>
      <c r="G36" s="4" t="s">
        <v>1</v>
      </c>
      <c r="H36" s="4"/>
      <c r="I36" s="4"/>
      <c r="J36" s="4"/>
      <c r="K36" s="4"/>
      <c r="L36" s="4"/>
      <c r="M36" s="9">
        <v>0</v>
      </c>
      <c r="N36" s="9">
        <v>68300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10">
        <v>0</v>
      </c>
      <c r="AG36" s="9">
        <v>0</v>
      </c>
    </row>
    <row r="37" spans="1:33" ht="38.25">
      <c r="A37" s="17" t="s">
        <v>79</v>
      </c>
      <c r="B37" s="4" t="s">
        <v>30</v>
      </c>
      <c r="C37" s="8" t="s">
        <v>139</v>
      </c>
      <c r="D37" s="4" t="s">
        <v>1</v>
      </c>
      <c r="E37" s="4" t="s">
        <v>2</v>
      </c>
      <c r="F37" s="4" t="s">
        <v>1</v>
      </c>
      <c r="G37" s="4" t="s">
        <v>1</v>
      </c>
      <c r="H37" s="4"/>
      <c r="I37" s="4"/>
      <c r="J37" s="4"/>
      <c r="K37" s="4"/>
      <c r="L37" s="4"/>
      <c r="M37" s="9">
        <v>0</v>
      </c>
      <c r="N37" s="9">
        <f>SUM(N38:N40)</f>
        <v>19029219.58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10">
        <v>0</v>
      </c>
      <c r="AG37" s="9">
        <v>0</v>
      </c>
    </row>
    <row r="38" spans="1:33" ht="28.5" customHeight="1" outlineLevel="1">
      <c r="A38" s="17" t="s">
        <v>86</v>
      </c>
      <c r="B38" s="4" t="s">
        <v>31</v>
      </c>
      <c r="C38" s="8" t="s">
        <v>140</v>
      </c>
      <c r="D38" s="4" t="s">
        <v>1</v>
      </c>
      <c r="E38" s="4" t="s">
        <v>2</v>
      </c>
      <c r="F38" s="4" t="s">
        <v>1</v>
      </c>
      <c r="G38" s="4" t="s">
        <v>1</v>
      </c>
      <c r="H38" s="4"/>
      <c r="I38" s="4"/>
      <c r="J38" s="4"/>
      <c r="K38" s="4"/>
      <c r="L38" s="4"/>
      <c r="M38" s="9">
        <v>0</v>
      </c>
      <c r="N38" s="9">
        <v>11454000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10">
        <v>0</v>
      </c>
      <c r="AG38" s="9">
        <v>0</v>
      </c>
    </row>
    <row r="39" spans="1:33" ht="38.25" outlineLevel="1">
      <c r="A39" s="17" t="s">
        <v>87</v>
      </c>
      <c r="B39" s="4" t="s">
        <v>32</v>
      </c>
      <c r="C39" s="8" t="s">
        <v>141</v>
      </c>
      <c r="D39" s="4" t="s">
        <v>1</v>
      </c>
      <c r="E39" s="4" t="s">
        <v>2</v>
      </c>
      <c r="F39" s="4" t="s">
        <v>1</v>
      </c>
      <c r="G39" s="4" t="s">
        <v>1</v>
      </c>
      <c r="H39" s="4"/>
      <c r="I39" s="4"/>
      <c r="J39" s="4"/>
      <c r="K39" s="4"/>
      <c r="L39" s="4"/>
      <c r="M39" s="9">
        <v>0</v>
      </c>
      <c r="N39" s="9">
        <f>5531000+500000+2900000-37000-1300000-150000-28206.42</f>
        <v>7415793.58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10">
        <v>0</v>
      </c>
      <c r="AG39" s="9">
        <v>0</v>
      </c>
    </row>
    <row r="40" spans="1:33" ht="25.5" outlineLevel="1">
      <c r="A40" s="17" t="s">
        <v>88</v>
      </c>
      <c r="B40" s="4" t="s">
        <v>33</v>
      </c>
      <c r="C40" s="8" t="s">
        <v>142</v>
      </c>
      <c r="D40" s="4" t="s">
        <v>1</v>
      </c>
      <c r="E40" s="4" t="s">
        <v>2</v>
      </c>
      <c r="F40" s="4" t="s">
        <v>1</v>
      </c>
      <c r="G40" s="4" t="s">
        <v>1</v>
      </c>
      <c r="H40" s="4"/>
      <c r="I40" s="4"/>
      <c r="J40" s="4"/>
      <c r="K40" s="4"/>
      <c r="L40" s="4"/>
      <c r="M40" s="9">
        <v>0</v>
      </c>
      <c r="N40" s="9">
        <f>143400+16026</f>
        <v>159426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10">
        <v>0</v>
      </c>
      <c r="AG40" s="9">
        <v>0</v>
      </c>
    </row>
    <row r="41" spans="1:33" ht="51">
      <c r="A41" s="17" t="s">
        <v>89</v>
      </c>
      <c r="B41" s="4" t="s">
        <v>34</v>
      </c>
      <c r="C41" s="8" t="s">
        <v>143</v>
      </c>
      <c r="D41" s="4" t="s">
        <v>1</v>
      </c>
      <c r="E41" s="4" t="s">
        <v>2</v>
      </c>
      <c r="F41" s="4" t="s">
        <v>1</v>
      </c>
      <c r="G41" s="4" t="s">
        <v>1</v>
      </c>
      <c r="H41" s="4"/>
      <c r="I41" s="4"/>
      <c r="J41" s="4"/>
      <c r="K41" s="4"/>
      <c r="L41" s="4"/>
      <c r="M41" s="9">
        <v>0</v>
      </c>
      <c r="N41" s="9">
        <f>N42</f>
        <v>300000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10">
        <v>0</v>
      </c>
      <c r="AG41" s="9">
        <v>0</v>
      </c>
    </row>
    <row r="42" spans="1:33" ht="25.5" outlineLevel="1">
      <c r="A42" s="17" t="s">
        <v>90</v>
      </c>
      <c r="B42" s="4" t="s">
        <v>35</v>
      </c>
      <c r="C42" s="8" t="s">
        <v>144</v>
      </c>
      <c r="D42" s="4" t="s">
        <v>1</v>
      </c>
      <c r="E42" s="4" t="s">
        <v>2</v>
      </c>
      <c r="F42" s="4" t="s">
        <v>1</v>
      </c>
      <c r="G42" s="4" t="s">
        <v>1</v>
      </c>
      <c r="H42" s="4"/>
      <c r="I42" s="4"/>
      <c r="J42" s="4"/>
      <c r="K42" s="4"/>
      <c r="L42" s="4"/>
      <c r="M42" s="9">
        <v>0</v>
      </c>
      <c r="N42" s="9">
        <f>500000-200000</f>
        <v>300000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10">
        <v>0</v>
      </c>
      <c r="AG42" s="9">
        <v>0</v>
      </c>
    </row>
    <row r="43" spans="1:33" ht="51">
      <c r="A43" s="17" t="s">
        <v>91</v>
      </c>
      <c r="B43" s="4" t="s">
        <v>36</v>
      </c>
      <c r="C43" s="8" t="s">
        <v>145</v>
      </c>
      <c r="D43" s="4" t="s">
        <v>1</v>
      </c>
      <c r="E43" s="4" t="s">
        <v>2</v>
      </c>
      <c r="F43" s="4" t="s">
        <v>1</v>
      </c>
      <c r="G43" s="4" t="s">
        <v>1</v>
      </c>
      <c r="H43" s="4"/>
      <c r="I43" s="4"/>
      <c r="J43" s="4"/>
      <c r="K43" s="4"/>
      <c r="L43" s="4"/>
      <c r="M43" s="9">
        <v>0</v>
      </c>
      <c r="N43" s="9">
        <f>SUM(N44:N49)</f>
        <v>29096906.42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10">
        <v>0</v>
      </c>
      <c r="AG43" s="9">
        <v>0</v>
      </c>
    </row>
    <row r="44" spans="1:33" ht="76.5" outlineLevel="1">
      <c r="A44" s="17" t="s">
        <v>92</v>
      </c>
      <c r="B44" s="4" t="s">
        <v>37</v>
      </c>
      <c r="C44" s="8" t="s">
        <v>146</v>
      </c>
      <c r="D44" s="4" t="s">
        <v>1</v>
      </c>
      <c r="E44" s="4" t="s">
        <v>2</v>
      </c>
      <c r="F44" s="4" t="s">
        <v>1</v>
      </c>
      <c r="G44" s="4" t="s">
        <v>1</v>
      </c>
      <c r="H44" s="4"/>
      <c r="I44" s="4"/>
      <c r="J44" s="4"/>
      <c r="K44" s="4"/>
      <c r="L44" s="4"/>
      <c r="M44" s="9">
        <v>0</v>
      </c>
      <c r="N44" s="9">
        <f>2500000-25000</f>
        <v>2475000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10">
        <v>0</v>
      </c>
      <c r="AG44" s="9">
        <v>0</v>
      </c>
    </row>
    <row r="45" spans="1:33" ht="25.5" outlineLevel="1">
      <c r="A45" s="17" t="s">
        <v>184</v>
      </c>
      <c r="B45" s="4" t="s">
        <v>38</v>
      </c>
      <c r="C45" s="8" t="s">
        <v>147</v>
      </c>
      <c r="D45" s="4" t="s">
        <v>1</v>
      </c>
      <c r="E45" s="4" t="s">
        <v>2</v>
      </c>
      <c r="F45" s="4" t="s">
        <v>1</v>
      </c>
      <c r="G45" s="4" t="s">
        <v>1</v>
      </c>
      <c r="H45" s="4"/>
      <c r="I45" s="4"/>
      <c r="J45" s="4"/>
      <c r="K45" s="4"/>
      <c r="L45" s="4"/>
      <c r="M45" s="9">
        <v>0</v>
      </c>
      <c r="N45" s="9">
        <v>1025000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10">
        <v>0</v>
      </c>
      <c r="AG45" s="9">
        <v>0</v>
      </c>
    </row>
    <row r="46" spans="1:33" ht="38.25" outlineLevel="1">
      <c r="A46" s="17" t="s">
        <v>185</v>
      </c>
      <c r="B46" s="4" t="s">
        <v>39</v>
      </c>
      <c r="C46" s="8" t="s">
        <v>148</v>
      </c>
      <c r="D46" s="4" t="s">
        <v>1</v>
      </c>
      <c r="E46" s="4" t="s">
        <v>2</v>
      </c>
      <c r="F46" s="4" t="s">
        <v>1</v>
      </c>
      <c r="G46" s="4" t="s">
        <v>1</v>
      </c>
      <c r="H46" s="4"/>
      <c r="I46" s="4"/>
      <c r="J46" s="4"/>
      <c r="K46" s="4"/>
      <c r="L46" s="4"/>
      <c r="M46" s="9">
        <v>0</v>
      </c>
      <c r="N46" s="9">
        <f>19961100-1554000-300000-1700000-4700000-50000-250000+1554000</f>
        <v>12961100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10">
        <v>0</v>
      </c>
      <c r="AG46" s="9">
        <v>0</v>
      </c>
    </row>
    <row r="47" spans="1:33" ht="38.25" outlineLevel="1">
      <c r="A47" s="17" t="s">
        <v>186</v>
      </c>
      <c r="B47" s="4" t="s">
        <v>40</v>
      </c>
      <c r="C47" s="8" t="s">
        <v>149</v>
      </c>
      <c r="D47" s="4" t="s">
        <v>1</v>
      </c>
      <c r="E47" s="4" t="s">
        <v>2</v>
      </c>
      <c r="F47" s="4" t="s">
        <v>1</v>
      </c>
      <c r="G47" s="4" t="s">
        <v>1</v>
      </c>
      <c r="H47" s="4"/>
      <c r="I47" s="4"/>
      <c r="J47" s="4"/>
      <c r="K47" s="4"/>
      <c r="L47" s="4"/>
      <c r="M47" s="9">
        <v>0</v>
      </c>
      <c r="N47" s="9">
        <f>600000-100000-205000</f>
        <v>295000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10">
        <v>0</v>
      </c>
      <c r="AG47" s="9">
        <v>0</v>
      </c>
    </row>
    <row r="48" spans="1:33" ht="27" customHeight="1" outlineLevel="1">
      <c r="A48" s="17" t="s">
        <v>187</v>
      </c>
      <c r="B48" s="4" t="s">
        <v>41</v>
      </c>
      <c r="C48" s="8" t="s">
        <v>150</v>
      </c>
      <c r="D48" s="4" t="s">
        <v>1</v>
      </c>
      <c r="E48" s="4" t="s">
        <v>2</v>
      </c>
      <c r="F48" s="4" t="s">
        <v>1</v>
      </c>
      <c r="G48" s="4" t="s">
        <v>1</v>
      </c>
      <c r="H48" s="4"/>
      <c r="I48" s="4"/>
      <c r="J48" s="4"/>
      <c r="K48" s="4"/>
      <c r="L48" s="4"/>
      <c r="M48" s="9">
        <v>0</v>
      </c>
      <c r="N48" s="9">
        <f>5220000+100000+300000-500000+1000000-820000-200000+28206.42</f>
        <v>5128206.42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10">
        <v>0</v>
      </c>
      <c r="AG48" s="9">
        <v>0</v>
      </c>
    </row>
    <row r="49" spans="1:33" ht="51" outlineLevel="1">
      <c r="A49" s="17" t="s">
        <v>188</v>
      </c>
      <c r="B49" s="4" t="s">
        <v>42</v>
      </c>
      <c r="C49" s="8" t="s">
        <v>151</v>
      </c>
      <c r="D49" s="4" t="s">
        <v>1</v>
      </c>
      <c r="E49" s="4" t="s">
        <v>2</v>
      </c>
      <c r="F49" s="4" t="s">
        <v>1</v>
      </c>
      <c r="G49" s="4" t="s">
        <v>1</v>
      </c>
      <c r="H49" s="4"/>
      <c r="I49" s="4"/>
      <c r="J49" s="4"/>
      <c r="K49" s="4"/>
      <c r="L49" s="4"/>
      <c r="M49" s="9">
        <v>0</v>
      </c>
      <c r="N49" s="9">
        <f>5100000+1700000+411000+1600</f>
        <v>7212600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10">
        <v>0</v>
      </c>
      <c r="AG49" s="9">
        <v>0</v>
      </c>
    </row>
    <row r="50" spans="1:33" ht="38.25">
      <c r="A50" s="17" t="s">
        <v>93</v>
      </c>
      <c r="B50" s="4" t="s">
        <v>43</v>
      </c>
      <c r="C50" s="8" t="s">
        <v>152</v>
      </c>
      <c r="D50" s="4" t="s">
        <v>1</v>
      </c>
      <c r="E50" s="4" t="s">
        <v>2</v>
      </c>
      <c r="F50" s="4" t="s">
        <v>1</v>
      </c>
      <c r="G50" s="4" t="s">
        <v>1</v>
      </c>
      <c r="H50" s="4"/>
      <c r="I50" s="4"/>
      <c r="J50" s="4"/>
      <c r="K50" s="4"/>
      <c r="L50" s="4"/>
      <c r="M50" s="9">
        <v>0</v>
      </c>
      <c r="N50" s="9">
        <f>52200+4896+6400+754</f>
        <v>64250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10">
        <v>0</v>
      </c>
      <c r="AG50" s="9">
        <v>0</v>
      </c>
    </row>
    <row r="51" spans="1:33" ht="38.25">
      <c r="A51" s="17" t="s">
        <v>94</v>
      </c>
      <c r="B51" s="4" t="s">
        <v>44</v>
      </c>
      <c r="C51" s="8" t="s">
        <v>153</v>
      </c>
      <c r="D51" s="4" t="s">
        <v>1</v>
      </c>
      <c r="E51" s="4" t="s">
        <v>2</v>
      </c>
      <c r="F51" s="4" t="s">
        <v>1</v>
      </c>
      <c r="G51" s="4" t="s">
        <v>1</v>
      </c>
      <c r="H51" s="4"/>
      <c r="I51" s="4"/>
      <c r="J51" s="4"/>
      <c r="K51" s="4"/>
      <c r="L51" s="4"/>
      <c r="M51" s="9">
        <v>0</v>
      </c>
      <c r="N51" s="9">
        <f>SUM(N52:N53)</f>
        <v>17516200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10">
        <v>0</v>
      </c>
      <c r="AG51" s="9">
        <v>0</v>
      </c>
    </row>
    <row r="52" spans="1:33" ht="12.75" outlineLevel="1">
      <c r="A52" s="17" t="s">
        <v>189</v>
      </c>
      <c r="B52" s="4" t="s">
        <v>45</v>
      </c>
      <c r="C52" s="8" t="s">
        <v>154</v>
      </c>
      <c r="D52" s="4" t="s">
        <v>1</v>
      </c>
      <c r="E52" s="4" t="s">
        <v>2</v>
      </c>
      <c r="F52" s="4" t="s">
        <v>1</v>
      </c>
      <c r="G52" s="4" t="s">
        <v>1</v>
      </c>
      <c r="H52" s="4"/>
      <c r="I52" s="4"/>
      <c r="J52" s="4"/>
      <c r="K52" s="4"/>
      <c r="L52" s="4"/>
      <c r="M52" s="9">
        <v>0</v>
      </c>
      <c r="N52" s="9">
        <f>595200+40000+150000</f>
        <v>785200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10">
        <v>0</v>
      </c>
      <c r="AG52" s="9">
        <v>0</v>
      </c>
    </row>
    <row r="53" spans="1:33" ht="38.25" outlineLevel="1">
      <c r="A53" s="17" t="s">
        <v>190</v>
      </c>
      <c r="B53" s="4" t="s">
        <v>46</v>
      </c>
      <c r="C53" s="8" t="s">
        <v>155</v>
      </c>
      <c r="D53" s="4" t="s">
        <v>1</v>
      </c>
      <c r="E53" s="4" t="s">
        <v>2</v>
      </c>
      <c r="F53" s="4" t="s">
        <v>1</v>
      </c>
      <c r="G53" s="4" t="s">
        <v>1</v>
      </c>
      <c r="H53" s="4"/>
      <c r="I53" s="4"/>
      <c r="J53" s="4"/>
      <c r="K53" s="4"/>
      <c r="L53" s="4"/>
      <c r="M53" s="9">
        <v>0</v>
      </c>
      <c r="N53" s="9">
        <f>16846000-40000-75000</f>
        <v>16731000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10">
        <v>0</v>
      </c>
      <c r="AG53" s="9">
        <v>0</v>
      </c>
    </row>
    <row r="54" spans="1:33" ht="30" customHeight="1">
      <c r="A54" s="17" t="s">
        <v>95</v>
      </c>
      <c r="B54" s="4" t="s">
        <v>47</v>
      </c>
      <c r="C54" s="8" t="s">
        <v>156</v>
      </c>
      <c r="D54" s="4" t="s">
        <v>1</v>
      </c>
      <c r="E54" s="4" t="s">
        <v>2</v>
      </c>
      <c r="F54" s="4" t="s">
        <v>1</v>
      </c>
      <c r="G54" s="4" t="s">
        <v>1</v>
      </c>
      <c r="H54" s="4"/>
      <c r="I54" s="4"/>
      <c r="J54" s="4"/>
      <c r="K54" s="4"/>
      <c r="L54" s="4"/>
      <c r="M54" s="9">
        <v>0</v>
      </c>
      <c r="N54" s="9">
        <v>25000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10">
        <v>0</v>
      </c>
      <c r="AG54" s="9">
        <v>0</v>
      </c>
    </row>
    <row r="55" spans="1:33" ht="51">
      <c r="A55" s="17" t="s">
        <v>96</v>
      </c>
      <c r="B55" s="4" t="s">
        <v>48</v>
      </c>
      <c r="C55" s="8" t="s">
        <v>157</v>
      </c>
      <c r="D55" s="4" t="s">
        <v>1</v>
      </c>
      <c r="E55" s="4" t="s">
        <v>2</v>
      </c>
      <c r="F55" s="4" t="s">
        <v>1</v>
      </c>
      <c r="G55" s="4" t="s">
        <v>1</v>
      </c>
      <c r="H55" s="4"/>
      <c r="I55" s="4"/>
      <c r="J55" s="4"/>
      <c r="K55" s="4"/>
      <c r="L55" s="4"/>
      <c r="M55" s="9">
        <v>0</v>
      </c>
      <c r="N55" s="9">
        <f>SUM(N56:N58)</f>
        <v>2606000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10">
        <v>0</v>
      </c>
      <c r="AG55" s="9">
        <v>0</v>
      </c>
    </row>
    <row r="56" spans="1:33" ht="51" outlineLevel="1">
      <c r="A56" s="17" t="s">
        <v>191</v>
      </c>
      <c r="B56" s="4" t="s">
        <v>49</v>
      </c>
      <c r="C56" s="8" t="s">
        <v>158</v>
      </c>
      <c r="D56" s="4" t="s">
        <v>1</v>
      </c>
      <c r="E56" s="4" t="s">
        <v>2</v>
      </c>
      <c r="F56" s="4" t="s">
        <v>1</v>
      </c>
      <c r="G56" s="4" t="s">
        <v>1</v>
      </c>
      <c r="H56" s="4"/>
      <c r="I56" s="4"/>
      <c r="J56" s="4"/>
      <c r="K56" s="4"/>
      <c r="L56" s="4"/>
      <c r="M56" s="9">
        <v>0</v>
      </c>
      <c r="N56" s="9">
        <f>668600-162600</f>
        <v>506000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10">
        <v>0</v>
      </c>
      <c r="AG56" s="9">
        <v>0</v>
      </c>
    </row>
    <row r="57" spans="1:33" ht="38.25" outlineLevel="1">
      <c r="A57" s="17" t="s">
        <v>192</v>
      </c>
      <c r="B57" s="4" t="s">
        <v>50</v>
      </c>
      <c r="C57" s="8" t="s">
        <v>159</v>
      </c>
      <c r="D57" s="4" t="s">
        <v>1</v>
      </c>
      <c r="E57" s="4" t="s">
        <v>2</v>
      </c>
      <c r="F57" s="4" t="s">
        <v>1</v>
      </c>
      <c r="G57" s="4" t="s">
        <v>1</v>
      </c>
      <c r="H57" s="4"/>
      <c r="I57" s="4"/>
      <c r="J57" s="4"/>
      <c r="K57" s="4"/>
      <c r="L57" s="4"/>
      <c r="M57" s="9">
        <v>0</v>
      </c>
      <c r="N57" s="9">
        <v>400000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10">
        <v>0</v>
      </c>
      <c r="AG57" s="9">
        <v>0</v>
      </c>
    </row>
    <row r="58" spans="1:33" ht="51" outlineLevel="1">
      <c r="A58" s="17" t="s">
        <v>193</v>
      </c>
      <c r="B58" s="4" t="s">
        <v>51</v>
      </c>
      <c r="C58" s="8" t="s">
        <v>160</v>
      </c>
      <c r="D58" s="4" t="s">
        <v>1</v>
      </c>
      <c r="E58" s="4" t="s">
        <v>2</v>
      </c>
      <c r="F58" s="4" t="s">
        <v>1</v>
      </c>
      <c r="G58" s="4" t="s">
        <v>1</v>
      </c>
      <c r="H58" s="4"/>
      <c r="I58" s="4"/>
      <c r="J58" s="4"/>
      <c r="K58" s="4"/>
      <c r="L58" s="4"/>
      <c r="M58" s="9">
        <v>0</v>
      </c>
      <c r="N58" s="9">
        <v>1700000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10">
        <v>0</v>
      </c>
      <c r="AG58" s="9">
        <v>0</v>
      </c>
    </row>
    <row r="59" spans="1:33" ht="38.25">
      <c r="A59" s="17" t="s">
        <v>97</v>
      </c>
      <c r="B59" s="4" t="s">
        <v>52</v>
      </c>
      <c r="C59" s="8" t="s">
        <v>161</v>
      </c>
      <c r="D59" s="4" t="s">
        <v>1</v>
      </c>
      <c r="E59" s="4" t="s">
        <v>2</v>
      </c>
      <c r="F59" s="4" t="s">
        <v>1</v>
      </c>
      <c r="G59" s="4" t="s">
        <v>1</v>
      </c>
      <c r="H59" s="4"/>
      <c r="I59" s="4"/>
      <c r="J59" s="4"/>
      <c r="K59" s="4"/>
      <c r="L59" s="4"/>
      <c r="M59" s="9">
        <v>0</v>
      </c>
      <c r="N59" s="9">
        <f>SUM(N60:N64)</f>
        <v>71280312.2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10">
        <v>0</v>
      </c>
      <c r="AG59" s="9">
        <v>0</v>
      </c>
    </row>
    <row r="60" spans="1:33" ht="25.5" outlineLevel="1">
      <c r="A60" s="17" t="s">
        <v>98</v>
      </c>
      <c r="B60" s="4" t="s">
        <v>53</v>
      </c>
      <c r="C60" s="8" t="s">
        <v>162</v>
      </c>
      <c r="D60" s="4" t="s">
        <v>1</v>
      </c>
      <c r="E60" s="4" t="s">
        <v>2</v>
      </c>
      <c r="F60" s="4" t="s">
        <v>1</v>
      </c>
      <c r="G60" s="4" t="s">
        <v>1</v>
      </c>
      <c r="H60" s="4"/>
      <c r="I60" s="4"/>
      <c r="J60" s="4"/>
      <c r="K60" s="4"/>
      <c r="L60" s="4"/>
      <c r="M60" s="9">
        <v>0</v>
      </c>
      <c r="N60" s="9">
        <f>18622700-30000</f>
        <v>18592700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10">
        <v>0</v>
      </c>
      <c r="AG60" s="9">
        <v>0</v>
      </c>
    </row>
    <row r="61" spans="1:33" ht="25.5" outlineLevel="1">
      <c r="A61" s="17" t="s">
        <v>99</v>
      </c>
      <c r="B61" s="4" t="s">
        <v>54</v>
      </c>
      <c r="C61" s="8" t="s">
        <v>163</v>
      </c>
      <c r="D61" s="4" t="s">
        <v>1</v>
      </c>
      <c r="E61" s="4" t="s">
        <v>2</v>
      </c>
      <c r="F61" s="4" t="s">
        <v>1</v>
      </c>
      <c r="G61" s="4" t="s">
        <v>1</v>
      </c>
      <c r="H61" s="4"/>
      <c r="I61" s="4"/>
      <c r="J61" s="4"/>
      <c r="K61" s="4"/>
      <c r="L61" s="4"/>
      <c r="M61" s="9">
        <v>0</v>
      </c>
      <c r="N61" s="9">
        <f>21433930-340000-50000-38420</f>
        <v>21005510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10">
        <v>0</v>
      </c>
      <c r="AG61" s="9">
        <v>0</v>
      </c>
    </row>
    <row r="62" spans="1:33" ht="38.25" outlineLevel="1">
      <c r="A62" s="17" t="s">
        <v>100</v>
      </c>
      <c r="B62" s="4" t="s">
        <v>55</v>
      </c>
      <c r="C62" s="8" t="s">
        <v>164</v>
      </c>
      <c r="D62" s="4" t="s">
        <v>1</v>
      </c>
      <c r="E62" s="4" t="s">
        <v>2</v>
      </c>
      <c r="F62" s="4" t="s">
        <v>1</v>
      </c>
      <c r="G62" s="4" t="s">
        <v>1</v>
      </c>
      <c r="H62" s="4"/>
      <c r="I62" s="4"/>
      <c r="J62" s="4"/>
      <c r="K62" s="4"/>
      <c r="L62" s="4"/>
      <c r="M62" s="9">
        <v>0</v>
      </c>
      <c r="N62" s="9">
        <f>19451543-77879-479911+93381.7+104129.3-2000+119000-50000+146495+15000+293098.2</f>
        <v>19612857.2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10">
        <v>0</v>
      </c>
      <c r="AG62" s="9">
        <v>0</v>
      </c>
    </row>
    <row r="63" spans="1:33" ht="38.25" outlineLevel="1">
      <c r="A63" s="17" t="s">
        <v>194</v>
      </c>
      <c r="B63" s="4" t="s">
        <v>56</v>
      </c>
      <c r="C63" s="8" t="s">
        <v>165</v>
      </c>
      <c r="D63" s="4" t="s">
        <v>1</v>
      </c>
      <c r="E63" s="4" t="s">
        <v>2</v>
      </c>
      <c r="F63" s="4" t="s">
        <v>1</v>
      </c>
      <c r="G63" s="4" t="s">
        <v>1</v>
      </c>
      <c r="H63" s="4"/>
      <c r="I63" s="4"/>
      <c r="J63" s="4"/>
      <c r="K63" s="4"/>
      <c r="L63" s="4"/>
      <c r="M63" s="9">
        <v>0</v>
      </c>
      <c r="N63" s="9">
        <f>3038270+282400+2000+480000+66000</f>
        <v>3868670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10">
        <v>0</v>
      </c>
      <c r="AG63" s="9">
        <v>0</v>
      </c>
    </row>
    <row r="64" spans="1:33" ht="39.75" customHeight="1" outlineLevel="1">
      <c r="A64" s="17" t="s">
        <v>195</v>
      </c>
      <c r="B64" s="4" t="s">
        <v>57</v>
      </c>
      <c r="C64" s="8" t="s">
        <v>166</v>
      </c>
      <c r="D64" s="4" t="s">
        <v>1</v>
      </c>
      <c r="E64" s="4" t="s">
        <v>2</v>
      </c>
      <c r="F64" s="4" t="s">
        <v>1</v>
      </c>
      <c r="G64" s="4" t="s">
        <v>1</v>
      </c>
      <c r="H64" s="4"/>
      <c r="I64" s="4"/>
      <c r="J64" s="4"/>
      <c r="K64" s="4"/>
      <c r="L64" s="4"/>
      <c r="M64" s="9">
        <v>0</v>
      </c>
      <c r="N64" s="9">
        <f>8464700-119000-140000-16495-11296-15000-754+38420</f>
        <v>8200575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10">
        <v>0</v>
      </c>
      <c r="AG64" s="9">
        <v>0</v>
      </c>
    </row>
    <row r="65" spans="1:33" ht="38.25">
      <c r="A65" s="17" t="s">
        <v>101</v>
      </c>
      <c r="B65" s="4" t="s">
        <v>58</v>
      </c>
      <c r="C65" s="8" t="s">
        <v>167</v>
      </c>
      <c r="D65" s="4" t="s">
        <v>1</v>
      </c>
      <c r="E65" s="4" t="s">
        <v>2</v>
      </c>
      <c r="F65" s="4" t="s">
        <v>1</v>
      </c>
      <c r="G65" s="4" t="s">
        <v>1</v>
      </c>
      <c r="H65" s="4"/>
      <c r="I65" s="4"/>
      <c r="J65" s="4"/>
      <c r="K65" s="4"/>
      <c r="L65" s="4"/>
      <c r="M65" s="9">
        <v>0</v>
      </c>
      <c r="N65" s="9">
        <f>SUM(N66:N68)</f>
        <v>100000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10">
        <v>0</v>
      </c>
      <c r="AG65" s="9">
        <v>0</v>
      </c>
    </row>
    <row r="66" spans="1:33" ht="25.5" outlineLevel="1">
      <c r="A66" s="17" t="s">
        <v>102</v>
      </c>
      <c r="B66" s="4" t="s">
        <v>59</v>
      </c>
      <c r="C66" s="8" t="s">
        <v>168</v>
      </c>
      <c r="D66" s="4" t="s">
        <v>1</v>
      </c>
      <c r="E66" s="4" t="s">
        <v>2</v>
      </c>
      <c r="F66" s="4" t="s">
        <v>1</v>
      </c>
      <c r="G66" s="4" t="s">
        <v>1</v>
      </c>
      <c r="H66" s="4"/>
      <c r="I66" s="4"/>
      <c r="J66" s="4"/>
      <c r="K66" s="4"/>
      <c r="L66" s="4"/>
      <c r="M66" s="9">
        <v>0</v>
      </c>
      <c r="N66" s="9">
        <v>30000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10">
        <v>0</v>
      </c>
      <c r="AG66" s="9">
        <v>0</v>
      </c>
    </row>
    <row r="67" spans="1:33" ht="39.75" customHeight="1" outlineLevel="1">
      <c r="A67" s="17" t="s">
        <v>103</v>
      </c>
      <c r="B67" s="4" t="s">
        <v>60</v>
      </c>
      <c r="C67" s="8" t="s">
        <v>169</v>
      </c>
      <c r="D67" s="4" t="s">
        <v>1</v>
      </c>
      <c r="E67" s="4" t="s">
        <v>2</v>
      </c>
      <c r="F67" s="4" t="s">
        <v>1</v>
      </c>
      <c r="G67" s="4" t="s">
        <v>1</v>
      </c>
      <c r="H67" s="4"/>
      <c r="I67" s="4"/>
      <c r="J67" s="4"/>
      <c r="K67" s="4"/>
      <c r="L67" s="4"/>
      <c r="M67" s="9">
        <v>0</v>
      </c>
      <c r="N67" s="9">
        <v>60000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10">
        <v>0</v>
      </c>
      <c r="AG67" s="9">
        <v>0</v>
      </c>
    </row>
    <row r="68" spans="1:33" ht="25.5" outlineLevel="1">
      <c r="A68" s="17" t="s">
        <v>104</v>
      </c>
      <c r="B68" s="4" t="s">
        <v>61</v>
      </c>
      <c r="C68" s="8" t="s">
        <v>170</v>
      </c>
      <c r="D68" s="4" t="s">
        <v>1</v>
      </c>
      <c r="E68" s="4" t="s">
        <v>2</v>
      </c>
      <c r="F68" s="4" t="s">
        <v>1</v>
      </c>
      <c r="G68" s="4" t="s">
        <v>1</v>
      </c>
      <c r="H68" s="4"/>
      <c r="I68" s="4"/>
      <c r="J68" s="4"/>
      <c r="K68" s="4"/>
      <c r="L68" s="4"/>
      <c r="M68" s="9">
        <v>0</v>
      </c>
      <c r="N68" s="9">
        <v>10000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10">
        <v>0</v>
      </c>
      <c r="AG68" s="9">
        <v>0</v>
      </c>
    </row>
    <row r="69" spans="1:33" ht="38.25">
      <c r="A69" s="17" t="s">
        <v>105</v>
      </c>
      <c r="B69" s="4" t="s">
        <v>62</v>
      </c>
      <c r="C69" s="8" t="s">
        <v>171</v>
      </c>
      <c r="D69" s="4" t="s">
        <v>1</v>
      </c>
      <c r="E69" s="4" t="s">
        <v>2</v>
      </c>
      <c r="F69" s="4" t="s">
        <v>1</v>
      </c>
      <c r="G69" s="4" t="s">
        <v>1</v>
      </c>
      <c r="H69" s="4"/>
      <c r="I69" s="4"/>
      <c r="J69" s="4"/>
      <c r="K69" s="4"/>
      <c r="L69" s="4"/>
      <c r="M69" s="9">
        <v>0</v>
      </c>
      <c r="N69" s="9">
        <f>SUM(N70:N71)</f>
        <v>3314436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10">
        <v>0</v>
      </c>
      <c r="AG69" s="9">
        <v>0</v>
      </c>
    </row>
    <row r="70" spans="1:33" ht="25.5" outlineLevel="1">
      <c r="A70" s="17" t="s">
        <v>106</v>
      </c>
      <c r="B70" s="4" t="s">
        <v>63</v>
      </c>
      <c r="C70" s="8" t="s">
        <v>172</v>
      </c>
      <c r="D70" s="4" t="s">
        <v>1</v>
      </c>
      <c r="E70" s="4" t="s">
        <v>2</v>
      </c>
      <c r="F70" s="4" t="s">
        <v>1</v>
      </c>
      <c r="G70" s="4" t="s">
        <v>1</v>
      </c>
      <c r="H70" s="4"/>
      <c r="I70" s="4"/>
      <c r="J70" s="4"/>
      <c r="K70" s="4"/>
      <c r="L70" s="4"/>
      <c r="M70" s="9">
        <v>0</v>
      </c>
      <c r="N70" s="9">
        <v>1799436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10">
        <v>0</v>
      </c>
      <c r="AG70" s="9">
        <v>0</v>
      </c>
    </row>
    <row r="71" spans="1:33" ht="25.5" outlineLevel="1">
      <c r="A71" s="17" t="s">
        <v>107</v>
      </c>
      <c r="B71" s="4" t="s">
        <v>64</v>
      </c>
      <c r="C71" s="8" t="s">
        <v>173</v>
      </c>
      <c r="D71" s="4" t="s">
        <v>1</v>
      </c>
      <c r="E71" s="4" t="s">
        <v>2</v>
      </c>
      <c r="F71" s="4" t="s">
        <v>1</v>
      </c>
      <c r="G71" s="4" t="s">
        <v>1</v>
      </c>
      <c r="H71" s="4"/>
      <c r="I71" s="4"/>
      <c r="J71" s="4"/>
      <c r="K71" s="4"/>
      <c r="L71" s="4"/>
      <c r="M71" s="9">
        <v>0</v>
      </c>
      <c r="N71" s="9">
        <f>1437121+77879</f>
        <v>1515000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10">
        <v>0</v>
      </c>
      <c r="AG71" s="9">
        <v>0</v>
      </c>
    </row>
    <row r="72" spans="1:33" ht="38.25" outlineLevel="1">
      <c r="A72" s="17" t="s">
        <v>108</v>
      </c>
      <c r="B72" s="4" t="s">
        <v>110</v>
      </c>
      <c r="C72" s="18" t="s">
        <v>111</v>
      </c>
      <c r="D72" s="19"/>
      <c r="E72" s="19"/>
      <c r="F72" s="19"/>
      <c r="G72" s="19"/>
      <c r="H72" s="19"/>
      <c r="I72" s="19"/>
      <c r="J72" s="19"/>
      <c r="K72" s="19"/>
      <c r="L72" s="20"/>
      <c r="M72" s="9"/>
      <c r="N72" s="9">
        <v>1554000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10"/>
      <c r="AG72" s="9"/>
    </row>
    <row r="73" spans="1:33" ht="12" customHeight="1">
      <c r="A73" s="16"/>
      <c r="B73" s="16"/>
      <c r="C73" s="28" t="s">
        <v>65</v>
      </c>
      <c r="D73" s="29"/>
      <c r="E73" s="29"/>
      <c r="F73" s="29"/>
      <c r="G73" s="29"/>
      <c r="H73" s="29"/>
      <c r="I73" s="29"/>
      <c r="J73" s="29"/>
      <c r="K73" s="29"/>
      <c r="L73" s="30"/>
      <c r="M73" s="5">
        <v>0</v>
      </c>
      <c r="N73" s="5">
        <f>N10+N11+N12+N13+N16+N21+N22+N25+N28+N29+N33+N37+N41+N43+N50+N51+N54+N55+N59+N65+N69+N72</f>
        <v>177547998.2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10">
        <v>0</v>
      </c>
      <c r="AG73" s="9">
        <v>0</v>
      </c>
    </row>
    <row r="74" spans="3:3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 t="s">
        <v>0</v>
      </c>
      <c r="Y74" s="1"/>
      <c r="Z74" s="1"/>
      <c r="AA74" s="1"/>
      <c r="AB74" s="1"/>
      <c r="AC74" s="1"/>
      <c r="AD74" s="1" t="s">
        <v>0</v>
      </c>
      <c r="AE74" s="1"/>
      <c r="AF74" s="1"/>
      <c r="AG74" s="1"/>
    </row>
    <row r="75" spans="3:33" ht="12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6"/>
      <c r="AF75" s="6"/>
      <c r="AG75" s="6"/>
    </row>
  </sheetData>
  <sheetProtection/>
  <mergeCells count="38">
    <mergeCell ref="K7:K8"/>
    <mergeCell ref="L7:L8"/>
    <mergeCell ref="C3:N3"/>
    <mergeCell ref="C6:AG6"/>
    <mergeCell ref="C7:C8"/>
    <mergeCell ref="D7:D8"/>
    <mergeCell ref="E7:E8"/>
    <mergeCell ref="F7:F8"/>
    <mergeCell ref="N7:N8"/>
    <mergeCell ref="O7:O8"/>
    <mergeCell ref="AG7:AG8"/>
    <mergeCell ref="C73:L73"/>
    <mergeCell ref="Z7:Z8"/>
    <mergeCell ref="AA7:AA8"/>
    <mergeCell ref="AB7:AB8"/>
    <mergeCell ref="AC7:AC8"/>
    <mergeCell ref="S7:S8"/>
    <mergeCell ref="T7:T8"/>
    <mergeCell ref="U7:U8"/>
    <mergeCell ref="Q7:Q8"/>
    <mergeCell ref="AE7:AE8"/>
    <mergeCell ref="V7:V8"/>
    <mergeCell ref="W7:W8"/>
    <mergeCell ref="Y7:Y8"/>
    <mergeCell ref="M7:M8"/>
    <mergeCell ref="AF7:AF8"/>
    <mergeCell ref="R7:R8"/>
    <mergeCell ref="P7:P8"/>
    <mergeCell ref="C1:N1"/>
    <mergeCell ref="C75:AD75"/>
    <mergeCell ref="A7:A8"/>
    <mergeCell ref="B7:B8"/>
    <mergeCell ref="A4:N4"/>
    <mergeCell ref="A5:N5"/>
    <mergeCell ref="G7:G8"/>
    <mergeCell ref="H7:H8"/>
    <mergeCell ref="I7:I8"/>
    <mergeCell ref="J7:J8"/>
  </mergeCells>
  <printOptions/>
  <pageMargins left="0.9448818897637796" right="0.31496062992125984" top="0.5905511811023623" bottom="0.5905511811023623" header="0.3937007874015748" footer="0.3937007874015748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2016-08-26T04:46:46Z</cp:lastPrinted>
  <dcterms:created xsi:type="dcterms:W3CDTF">2015-11-23T12:50:57Z</dcterms:created>
  <dcterms:modified xsi:type="dcterms:W3CDTF">2016-08-26T04:46:59Z</dcterms:modified>
  <cp:category/>
  <cp:version/>
  <cp:contentType/>
  <cp:contentStatus/>
</cp:coreProperties>
</file>