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бюджета'!$A$1:$AF$79</definedName>
  </definedNames>
  <calcPr fullCalcOnLoad="1"/>
</workbook>
</file>

<file path=xl/sharedStrings.xml><?xml version="1.0" encoding="utf-8"?>
<sst xmlns="http://schemas.openxmlformats.org/spreadsheetml/2006/main" count="442" uniqueCount="202">
  <si>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</si>
  <si>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</si>
  <si>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</si>
  <si>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</si>
  <si>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</si>
  <si>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</si>
  <si>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</si>
  <si>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</si>
  <si>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</si>
  <si>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</si>
  <si>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</si>
  <si>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</si>
  <si>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</si>
  <si>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</si>
  <si>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</si>
  <si>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</si>
  <si>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</si>
  <si>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</si>
  <si>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</si>
  <si>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</si>
  <si>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</si>
  <si>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</si>
  <si>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</si>
  <si>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</si>
  <si>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</si>
  <si>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</si>
  <si>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</si>
  <si>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</si>
  <si>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</si>
  <si>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</si>
  <si>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</si>
  <si>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</si>
  <si>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</si>
  <si>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</si>
  <si>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</si>
  <si>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</si>
  <si>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</si>
  <si>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</si>
  <si>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</si>
  <si>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</si>
  <si>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</si>
  <si>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</si>
  <si>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</si>
  <si>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</si>
  <si>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</si>
  <si>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</si>
  <si>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</si>
  <si>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</si>
  <si>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</si>
  <si>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</si>
  <si>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</si>
  <si>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</si>
  <si>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</si>
  <si>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</si>
  <si>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</si>
  <si>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</si>
  <si>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</si>
  <si>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</si>
  <si>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</si>
  <si>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</si>
  <si>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</si>
  <si>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</si>
  <si>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</si>
  <si>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</si>
  <si>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</si>
  <si>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</si>
  <si>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</si>
  <si>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</si>
  <si>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</si>
  <si>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</si>
  <si>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</si>
  <si>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</si>
  <si>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</si>
  <si>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</si>
  <si>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</si>
  <si>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</si>
  <si>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</si>
  <si>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</si>
  <si>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</si>
  <si>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</si>
  <si>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</si>
  <si>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</si>
  <si>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</si>
  <si>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</si>
  <si>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</si>
  <si>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</si>
  <si>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</si>
  <si>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</si>
  <si>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</si>
  <si>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</si>
  <si>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</si>
  <si>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</si>
  <si>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</si>
  <si>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</si>
  <si>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</si>
  <si>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</si>
  <si>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</si>
  <si>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</si>
  <si>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</si>
  <si>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</si>
  <si>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</si>
  <si>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</si>
  <si>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</si>
  <si>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</si>
  <si>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</si>
  <si>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</si>
  <si>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</si>
  <si>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</si>
  <si>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</si>
  <si>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</si>
  <si>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</si>
  <si>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</si>
  <si>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</si>
  <si>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</si>
  <si>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</si>
  <si>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</si>
  <si>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</si>
  <si>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</si>
  <si>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</si>
  <si>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</si>
  <si>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</si>
  <si>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</si>
  <si>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</si>
  <si>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</si>
  <si>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</si>
  <si>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</si>
  <si>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</si>
  <si>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</si>
  <si>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</si>
  <si>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</si>
  <si>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</si>
  <si>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</si>
  <si>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</si>
  <si>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</si>
  <si>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</si>
  <si>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</si>
  <si>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</si>
  <si>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</si>
  <si>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</si>
  <si>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</si>
  <si>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</si>
  <si>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</si>
  <si>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</si>
  <si>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</si>
  <si>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</si>
  <si>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</si>
  <si>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</si>
  <si>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</si>
  <si>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</si>
  <si>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</si>
  <si>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</si>
  <si>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</si>
  <si>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</si>
  <si>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</si>
  <si>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</si>
  <si>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</si>
  <si>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</si>
  <si>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</si>
  <si>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</si>
  <si>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</si>
  <si>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</si>
  <si>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</si>
  <si>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</si>
  <si>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</si>
  <si>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</si>
  <si>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</si>
  <si>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</si>
  <si>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</si>
  <si>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</si>
  <si>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</si>
  <si>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</si>
  <si>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</si>
  <si>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</si>
  <si>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</si>
  <si>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</si>
  <si>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</si>
  <si>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</si>
  <si>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</si>
  <si>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</si>
  <si>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</si>
  <si>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</si>
  <si>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</si>
  <si>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</si>
  <si>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</si>
  <si>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</si>
  <si>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</si>
  <si>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</si>
  <si>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</si>
  <si>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>7.2</t>
  </si>
  <si>
    <t xml:space="preserve">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</si>
  <si>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</si>
  <si>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>к Решению Волчанской городской Думы</t>
  </si>
  <si>
    <t>Приложение 9</t>
  </si>
  <si>
    <t>"О бюджете Волчанского городского</t>
  </si>
  <si>
    <t xml:space="preserve">округа на 2018 год и плановый период </t>
  </si>
  <si>
    <t>2019 и 2020 годов"</t>
  </si>
  <si>
    <t>21.2</t>
  </si>
  <si>
    <t>Подпрограмма "Развитие инфраструктуры объектов спорта Волчанского городского округа"</t>
  </si>
  <si>
    <t>15.6</t>
  </si>
  <si>
    <t xml:space="preserve">     Подпрограмма "Энергосбережение и повышение энергетической эффективности Волчанского городского округа"</t>
  </si>
  <si>
    <t>Приложение 5</t>
  </si>
  <si>
    <t>от 27.09.2018 года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</si>
</sst>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49" fontId="48" fillId="35" borderId="1" xfId="43" applyNumberFormat="1" applyFont="1" applyFill="1" applyBorder="1" applyAlignment="1" applyProtection="1">
      <alignment horizontal="center" vertical="top" shrinkToFit="1"/>
      <protection/>
    </xf>
    <xf numFmtId="49" fontId="4" fillId="35" borderId="28" xfId="0" applyNumberFormat="1" applyFont="1" applyFill="1" applyBorder="1" applyAlignment="1" applyProtection="1">
      <alignment horizontal="center" vertical="top"/>
      <protection locked="0"/>
    </xf>
    <xf numFmtId="1" fontId="48" fillId="35" borderId="28" xfId="43" applyNumberFormat="1" applyFont="1" applyFill="1" applyBorder="1" applyAlignment="1" applyProtection="1">
      <alignment horizontal="center" vertical="top" shrinkToFit="1"/>
      <protection/>
    </xf>
    <xf numFmtId="0" fontId="48" fillId="35" borderId="28" xfId="77" applyNumberFormat="1" applyFont="1" applyFill="1" applyBorder="1" applyAlignment="1" applyProtection="1">
      <alignment vertical="top" wrapText="1"/>
      <protection/>
    </xf>
    <xf numFmtId="1" fontId="48" fillId="35" borderId="28" xfId="43" applyFont="1" applyFill="1" applyBorder="1" applyAlignment="1" applyProtection="1">
      <alignment horizontal="center" vertical="top" shrinkToFit="1"/>
      <protection/>
    </xf>
    <xf numFmtId="4" fontId="48" fillId="35" borderId="28" xfId="80" applyFont="1" applyFill="1" applyBorder="1" applyAlignment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 horizontal="left" indent="30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GridLines="0" tabSelected="1" view="pageBreakPreview" zoomScaleSheetLayoutView="100" zoomScalePageLayoutView="0" workbookViewId="0" topLeftCell="A1">
      <pane ySplit="13" topLeftCell="A44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851562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spans="3:14" ht="15.75">
      <c r="C1" s="53" t="s">
        <v>200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3:14" ht="15.75">
      <c r="C2" s="53" t="s">
        <v>191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15.75">
      <c r="C3" s="53" t="s">
        <v>201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3:34" ht="15" customHeight="1">
      <c r="C5" s="53" t="s">
        <v>192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53" t="s">
        <v>191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53" t="s">
        <v>193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53" t="s">
        <v>194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53" t="s">
        <v>195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8" t="s">
        <v>126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7" t="s">
        <v>127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"/>
      <c r="AG12" s="4"/>
      <c r="AH12" s="2"/>
    </row>
    <row r="13" spans="3:34" ht="12.75" customHeight="1" thickBot="1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"/>
    </row>
    <row r="14" spans="1:34" ht="150.75" customHeight="1">
      <c r="A14" s="41" t="s">
        <v>124</v>
      </c>
      <c r="B14" s="42" t="s">
        <v>125</v>
      </c>
      <c r="C14" s="43" t="s">
        <v>170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 t="s">
        <v>172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"/>
    </row>
    <row r="15" spans="1:34" ht="16.5" customHeight="1">
      <c r="A15" s="16">
        <v>1</v>
      </c>
      <c r="B15" s="13">
        <v>2</v>
      </c>
      <c r="C15" s="39">
        <v>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>
        <v>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"/>
    </row>
    <row r="16" spans="1:34" ht="47.25">
      <c r="A16" s="17">
        <v>1</v>
      </c>
      <c r="B16" s="22" t="s">
        <v>4</v>
      </c>
      <c r="C16" s="23" t="s">
        <v>1</v>
      </c>
      <c r="D16" s="22" t="s">
        <v>2</v>
      </c>
      <c r="E16" s="22" t="s">
        <v>3</v>
      </c>
      <c r="F16" s="22" t="s">
        <v>2</v>
      </c>
      <c r="G16" s="22" t="s">
        <v>2</v>
      </c>
      <c r="H16" s="24"/>
      <c r="I16" s="24"/>
      <c r="J16" s="24"/>
      <c r="K16" s="24"/>
      <c r="L16" s="24"/>
      <c r="M16" s="25">
        <v>0</v>
      </c>
      <c r="N16" s="26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8">
        <v>2</v>
      </c>
      <c r="B17" s="27" t="s">
        <v>6</v>
      </c>
      <c r="C17" s="28" t="s">
        <v>5</v>
      </c>
      <c r="D17" s="27" t="s">
        <v>2</v>
      </c>
      <c r="E17" s="27" t="s">
        <v>3</v>
      </c>
      <c r="F17" s="27" t="s">
        <v>2</v>
      </c>
      <c r="G17" s="27" t="s">
        <v>2</v>
      </c>
      <c r="H17" s="29"/>
      <c r="I17" s="29"/>
      <c r="J17" s="29"/>
      <c r="K17" s="29"/>
      <c r="L17" s="29"/>
      <c r="M17" s="30">
        <v>0</v>
      </c>
      <c r="N17" s="31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8">
        <v>3</v>
      </c>
      <c r="B18" s="27" t="s">
        <v>8</v>
      </c>
      <c r="C18" s="28" t="s">
        <v>7</v>
      </c>
      <c r="D18" s="27" t="s">
        <v>2</v>
      </c>
      <c r="E18" s="27" t="s">
        <v>3</v>
      </c>
      <c r="F18" s="27" t="s">
        <v>2</v>
      </c>
      <c r="G18" s="27" t="s">
        <v>2</v>
      </c>
      <c r="H18" s="29"/>
      <c r="I18" s="29"/>
      <c r="J18" s="29"/>
      <c r="K18" s="29"/>
      <c r="L18" s="29"/>
      <c r="M18" s="30">
        <v>0</v>
      </c>
      <c r="N18" s="31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8">
        <v>4</v>
      </c>
      <c r="B19" s="27" t="s">
        <v>10</v>
      </c>
      <c r="C19" s="28" t="s">
        <v>9</v>
      </c>
      <c r="D19" s="27" t="s">
        <v>2</v>
      </c>
      <c r="E19" s="27" t="s">
        <v>3</v>
      </c>
      <c r="F19" s="27" t="s">
        <v>2</v>
      </c>
      <c r="G19" s="27" t="s">
        <v>2</v>
      </c>
      <c r="H19" s="29"/>
      <c r="I19" s="29"/>
      <c r="J19" s="29"/>
      <c r="K19" s="29"/>
      <c r="L19" s="29"/>
      <c r="M19" s="30">
        <v>0</v>
      </c>
      <c r="N19" s="31">
        <f>N20+N21</f>
        <v>824360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19" t="s">
        <v>128</v>
      </c>
      <c r="B20" s="27" t="s">
        <v>12</v>
      </c>
      <c r="C20" s="28" t="s">
        <v>11</v>
      </c>
      <c r="D20" s="27" t="s">
        <v>2</v>
      </c>
      <c r="E20" s="27" t="s">
        <v>3</v>
      </c>
      <c r="F20" s="27" t="s">
        <v>2</v>
      </c>
      <c r="G20" s="27" t="s">
        <v>2</v>
      </c>
      <c r="H20" s="29"/>
      <c r="I20" s="29"/>
      <c r="J20" s="29"/>
      <c r="K20" s="29"/>
      <c r="L20" s="29"/>
      <c r="M20" s="30">
        <v>0</v>
      </c>
      <c r="N20" s="31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19" t="s">
        <v>129</v>
      </c>
      <c r="B21" s="27" t="s">
        <v>14</v>
      </c>
      <c r="C21" s="28" t="s">
        <v>13</v>
      </c>
      <c r="D21" s="27" t="s">
        <v>2</v>
      </c>
      <c r="E21" s="27" t="s">
        <v>3</v>
      </c>
      <c r="F21" s="27" t="s">
        <v>2</v>
      </c>
      <c r="G21" s="27" t="s">
        <v>2</v>
      </c>
      <c r="H21" s="29"/>
      <c r="I21" s="29"/>
      <c r="J21" s="29"/>
      <c r="K21" s="29"/>
      <c r="L21" s="29"/>
      <c r="M21" s="30">
        <v>0</v>
      </c>
      <c r="N21" s="31">
        <f>750000+5360</f>
        <v>755360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19" t="s">
        <v>130</v>
      </c>
      <c r="B22" s="27" t="s">
        <v>16</v>
      </c>
      <c r="C22" s="28" t="s">
        <v>15</v>
      </c>
      <c r="D22" s="27" t="s">
        <v>2</v>
      </c>
      <c r="E22" s="27" t="s">
        <v>3</v>
      </c>
      <c r="F22" s="27" t="s">
        <v>2</v>
      </c>
      <c r="G22" s="27" t="s">
        <v>2</v>
      </c>
      <c r="H22" s="29"/>
      <c r="I22" s="29"/>
      <c r="J22" s="29"/>
      <c r="K22" s="29"/>
      <c r="L22" s="29"/>
      <c r="M22" s="30">
        <v>0</v>
      </c>
      <c r="N22" s="31">
        <f>N23+N24+N25+N26</f>
        <v>149640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19" t="s">
        <v>131</v>
      </c>
      <c r="B23" s="27" t="s">
        <v>18</v>
      </c>
      <c r="C23" s="28" t="s">
        <v>17</v>
      </c>
      <c r="D23" s="27" t="s">
        <v>2</v>
      </c>
      <c r="E23" s="27" t="s">
        <v>3</v>
      </c>
      <c r="F23" s="27" t="s">
        <v>2</v>
      </c>
      <c r="G23" s="27" t="s">
        <v>2</v>
      </c>
      <c r="H23" s="29"/>
      <c r="I23" s="29"/>
      <c r="J23" s="29"/>
      <c r="K23" s="29"/>
      <c r="L23" s="29"/>
      <c r="M23" s="30">
        <v>0</v>
      </c>
      <c r="N23" s="31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19" t="s">
        <v>132</v>
      </c>
      <c r="B24" s="27" t="s">
        <v>20</v>
      </c>
      <c r="C24" s="28" t="s">
        <v>19</v>
      </c>
      <c r="D24" s="27" t="s">
        <v>2</v>
      </c>
      <c r="E24" s="27" t="s">
        <v>3</v>
      </c>
      <c r="F24" s="27" t="s">
        <v>2</v>
      </c>
      <c r="G24" s="27" t="s">
        <v>2</v>
      </c>
      <c r="H24" s="29"/>
      <c r="I24" s="29"/>
      <c r="J24" s="29"/>
      <c r="K24" s="29"/>
      <c r="L24" s="29"/>
      <c r="M24" s="30">
        <v>0</v>
      </c>
      <c r="N24" s="31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19" t="s">
        <v>133</v>
      </c>
      <c r="B25" s="27" t="s">
        <v>22</v>
      </c>
      <c r="C25" s="28" t="s">
        <v>21</v>
      </c>
      <c r="D25" s="27" t="s">
        <v>2</v>
      </c>
      <c r="E25" s="27" t="s">
        <v>3</v>
      </c>
      <c r="F25" s="27" t="s">
        <v>2</v>
      </c>
      <c r="G25" s="27" t="s">
        <v>2</v>
      </c>
      <c r="H25" s="29"/>
      <c r="I25" s="29"/>
      <c r="J25" s="29"/>
      <c r="K25" s="29"/>
      <c r="L25" s="29"/>
      <c r="M25" s="30">
        <v>0</v>
      </c>
      <c r="N25" s="31">
        <f>100000-360</f>
        <v>99640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19" t="s">
        <v>134</v>
      </c>
      <c r="B26" s="27" t="s">
        <v>24</v>
      </c>
      <c r="C26" s="28" t="s">
        <v>23</v>
      </c>
      <c r="D26" s="27" t="s">
        <v>2</v>
      </c>
      <c r="E26" s="27" t="s">
        <v>3</v>
      </c>
      <c r="F26" s="27" t="s">
        <v>2</v>
      </c>
      <c r="G26" s="27" t="s">
        <v>2</v>
      </c>
      <c r="H26" s="29"/>
      <c r="I26" s="29"/>
      <c r="J26" s="29"/>
      <c r="K26" s="29"/>
      <c r="L26" s="29"/>
      <c r="M26" s="30">
        <v>0</v>
      </c>
      <c r="N26" s="31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19" t="s">
        <v>135</v>
      </c>
      <c r="B27" s="27" t="s">
        <v>26</v>
      </c>
      <c r="C27" s="28" t="s">
        <v>25</v>
      </c>
      <c r="D27" s="27" t="s">
        <v>2</v>
      </c>
      <c r="E27" s="27" t="s">
        <v>3</v>
      </c>
      <c r="F27" s="27" t="s">
        <v>2</v>
      </c>
      <c r="G27" s="27" t="s">
        <v>2</v>
      </c>
      <c r="H27" s="29"/>
      <c r="I27" s="29"/>
      <c r="J27" s="29"/>
      <c r="K27" s="29"/>
      <c r="L27" s="29"/>
      <c r="M27" s="30">
        <v>0</v>
      </c>
      <c r="N27" s="31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19" t="s">
        <v>136</v>
      </c>
      <c r="B28" s="27" t="s">
        <v>28</v>
      </c>
      <c r="C28" s="28" t="s">
        <v>27</v>
      </c>
      <c r="D28" s="27" t="s">
        <v>2</v>
      </c>
      <c r="E28" s="27" t="s">
        <v>3</v>
      </c>
      <c r="F28" s="27" t="s">
        <v>2</v>
      </c>
      <c r="G28" s="27" t="s">
        <v>2</v>
      </c>
      <c r="H28" s="29"/>
      <c r="I28" s="29"/>
      <c r="J28" s="29"/>
      <c r="K28" s="29"/>
      <c r="L28" s="29"/>
      <c r="M28" s="30">
        <v>0</v>
      </c>
      <c r="N28" s="31">
        <f>N29+N30</f>
        <v>854700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19" t="s">
        <v>137</v>
      </c>
      <c r="B29" s="27" t="s">
        <v>30</v>
      </c>
      <c r="C29" s="28" t="s">
        <v>29</v>
      </c>
      <c r="D29" s="27" t="s">
        <v>2</v>
      </c>
      <c r="E29" s="27" t="s">
        <v>3</v>
      </c>
      <c r="F29" s="27" t="s">
        <v>2</v>
      </c>
      <c r="G29" s="27" t="s">
        <v>2</v>
      </c>
      <c r="H29" s="29"/>
      <c r="I29" s="29"/>
      <c r="J29" s="29"/>
      <c r="K29" s="29"/>
      <c r="L29" s="29"/>
      <c r="M29" s="30">
        <v>0</v>
      </c>
      <c r="N29" s="31">
        <f>684000+233900-201600</f>
        <v>716300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 outlineLevel="1">
      <c r="A30" s="19" t="s">
        <v>188</v>
      </c>
      <c r="B30" s="47" t="s">
        <v>190</v>
      </c>
      <c r="C30" s="28" t="s">
        <v>189</v>
      </c>
      <c r="D30" s="27"/>
      <c r="E30" s="27"/>
      <c r="F30" s="27"/>
      <c r="G30" s="27"/>
      <c r="H30" s="29"/>
      <c r="I30" s="29"/>
      <c r="J30" s="29"/>
      <c r="K30" s="29"/>
      <c r="L30" s="29"/>
      <c r="M30" s="30"/>
      <c r="N30" s="31">
        <v>138400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5"/>
      <c r="AH30" s="2"/>
    </row>
    <row r="31" spans="1:34" ht="47.25">
      <c r="A31" s="19" t="s">
        <v>138</v>
      </c>
      <c r="B31" s="27" t="s">
        <v>32</v>
      </c>
      <c r="C31" s="28" t="s">
        <v>31</v>
      </c>
      <c r="D31" s="27" t="s">
        <v>2</v>
      </c>
      <c r="E31" s="27" t="s">
        <v>3</v>
      </c>
      <c r="F31" s="27" t="s">
        <v>2</v>
      </c>
      <c r="G31" s="27" t="s">
        <v>2</v>
      </c>
      <c r="H31" s="29"/>
      <c r="I31" s="29"/>
      <c r="J31" s="29"/>
      <c r="K31" s="29"/>
      <c r="L31" s="29"/>
      <c r="M31" s="30">
        <v>0</v>
      </c>
      <c r="N31" s="31">
        <f>2528000+15000000-15000000+178820-700000+1200000</f>
        <v>3206820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19" t="s">
        <v>139</v>
      </c>
      <c r="B32" s="27" t="s">
        <v>34</v>
      </c>
      <c r="C32" s="28" t="s">
        <v>33</v>
      </c>
      <c r="D32" s="27" t="s">
        <v>2</v>
      </c>
      <c r="E32" s="27" t="s">
        <v>3</v>
      </c>
      <c r="F32" s="27" t="s">
        <v>2</v>
      </c>
      <c r="G32" s="27" t="s">
        <v>2</v>
      </c>
      <c r="H32" s="29"/>
      <c r="I32" s="29"/>
      <c r="J32" s="29"/>
      <c r="K32" s="29"/>
      <c r="L32" s="29"/>
      <c r="M32" s="30">
        <v>0</v>
      </c>
      <c r="N32" s="31">
        <f>N33+N34</f>
        <v>11655000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19" t="s">
        <v>173</v>
      </c>
      <c r="B33" s="27" t="s">
        <v>36</v>
      </c>
      <c r="C33" s="28" t="s">
        <v>35</v>
      </c>
      <c r="D33" s="27" t="s">
        <v>2</v>
      </c>
      <c r="E33" s="27" t="s">
        <v>3</v>
      </c>
      <c r="F33" s="27" t="s">
        <v>2</v>
      </c>
      <c r="G33" s="27" t="s">
        <v>2</v>
      </c>
      <c r="H33" s="29"/>
      <c r="I33" s="29"/>
      <c r="J33" s="29"/>
      <c r="K33" s="29"/>
      <c r="L33" s="29"/>
      <c r="M33" s="30">
        <v>0</v>
      </c>
      <c r="N33" s="31">
        <v>8431400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19" t="s">
        <v>174</v>
      </c>
      <c r="B34" s="27" t="s">
        <v>38</v>
      </c>
      <c r="C34" s="28" t="s">
        <v>37</v>
      </c>
      <c r="D34" s="27" t="s">
        <v>2</v>
      </c>
      <c r="E34" s="27" t="s">
        <v>3</v>
      </c>
      <c r="F34" s="27" t="s">
        <v>2</v>
      </c>
      <c r="G34" s="27" t="s">
        <v>2</v>
      </c>
      <c r="H34" s="29"/>
      <c r="I34" s="29"/>
      <c r="J34" s="29"/>
      <c r="K34" s="29"/>
      <c r="L34" s="29"/>
      <c r="M34" s="30">
        <v>0</v>
      </c>
      <c r="N34" s="31">
        <f>2633600+60000+530000</f>
        <v>3223600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19" t="s">
        <v>140</v>
      </c>
      <c r="B35" s="27" t="s">
        <v>40</v>
      </c>
      <c r="C35" s="28" t="s">
        <v>39</v>
      </c>
      <c r="D35" s="27" t="s">
        <v>2</v>
      </c>
      <c r="E35" s="27" t="s">
        <v>3</v>
      </c>
      <c r="F35" s="27" t="s">
        <v>2</v>
      </c>
      <c r="G35" s="27" t="s">
        <v>2</v>
      </c>
      <c r="H35" s="29"/>
      <c r="I35" s="29"/>
      <c r="J35" s="29"/>
      <c r="K35" s="29"/>
      <c r="L35" s="29"/>
      <c r="M35" s="30">
        <v>0</v>
      </c>
      <c r="N35" s="31">
        <f>4537000-50000</f>
        <v>4487000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19" t="s">
        <v>141</v>
      </c>
      <c r="B36" s="27" t="s">
        <v>42</v>
      </c>
      <c r="C36" s="28" t="s">
        <v>41</v>
      </c>
      <c r="D36" s="27" t="s">
        <v>2</v>
      </c>
      <c r="E36" s="27" t="s">
        <v>3</v>
      </c>
      <c r="F36" s="27" t="s">
        <v>2</v>
      </c>
      <c r="G36" s="27" t="s">
        <v>2</v>
      </c>
      <c r="H36" s="29"/>
      <c r="I36" s="29"/>
      <c r="J36" s="29"/>
      <c r="K36" s="29"/>
      <c r="L36" s="29"/>
      <c r="M36" s="30">
        <v>0</v>
      </c>
      <c r="N36" s="31">
        <f>N37+N38+N39+N40</f>
        <v>15189530.299999999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19" t="s">
        <v>175</v>
      </c>
      <c r="B37" s="27" t="s">
        <v>44</v>
      </c>
      <c r="C37" s="28" t="s">
        <v>43</v>
      </c>
      <c r="D37" s="27" t="s">
        <v>2</v>
      </c>
      <c r="E37" s="27" t="s">
        <v>3</v>
      </c>
      <c r="F37" s="27" t="s">
        <v>2</v>
      </c>
      <c r="G37" s="27" t="s">
        <v>2</v>
      </c>
      <c r="H37" s="29"/>
      <c r="I37" s="29"/>
      <c r="J37" s="29"/>
      <c r="K37" s="29"/>
      <c r="L37" s="29"/>
      <c r="M37" s="30">
        <v>0</v>
      </c>
      <c r="N37" s="31">
        <v>25000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19" t="s">
        <v>176</v>
      </c>
      <c r="B38" s="27" t="s">
        <v>46</v>
      </c>
      <c r="C38" s="28" t="s">
        <v>45</v>
      </c>
      <c r="D38" s="27" t="s">
        <v>2</v>
      </c>
      <c r="E38" s="27" t="s">
        <v>3</v>
      </c>
      <c r="F38" s="27" t="s">
        <v>2</v>
      </c>
      <c r="G38" s="27" t="s">
        <v>2</v>
      </c>
      <c r="H38" s="29"/>
      <c r="I38" s="29"/>
      <c r="J38" s="29"/>
      <c r="K38" s="29"/>
      <c r="L38" s="29"/>
      <c r="M38" s="30">
        <v>0</v>
      </c>
      <c r="N38" s="31">
        <f>50000-11770</f>
        <v>38230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19" t="s">
        <v>177</v>
      </c>
      <c r="B39" s="27" t="s">
        <v>48</v>
      </c>
      <c r="C39" s="28" t="s">
        <v>47</v>
      </c>
      <c r="D39" s="27" t="s">
        <v>2</v>
      </c>
      <c r="E39" s="27" t="s">
        <v>3</v>
      </c>
      <c r="F39" s="27" t="s">
        <v>2</v>
      </c>
      <c r="G39" s="27" t="s">
        <v>2</v>
      </c>
      <c r="H39" s="29"/>
      <c r="I39" s="29"/>
      <c r="J39" s="29"/>
      <c r="K39" s="29"/>
      <c r="L39" s="29"/>
      <c r="M39" s="30">
        <v>0</v>
      </c>
      <c r="N39" s="31">
        <f>311500+85800-11500+26366.2+13183.23</f>
        <v>425349.43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19" t="s">
        <v>178</v>
      </c>
      <c r="B40" s="27" t="s">
        <v>50</v>
      </c>
      <c r="C40" s="28" t="s">
        <v>49</v>
      </c>
      <c r="D40" s="27" t="s">
        <v>2</v>
      </c>
      <c r="E40" s="27" t="s">
        <v>3</v>
      </c>
      <c r="F40" s="27" t="s">
        <v>2</v>
      </c>
      <c r="G40" s="27" t="s">
        <v>2</v>
      </c>
      <c r="H40" s="29"/>
      <c r="I40" s="29"/>
      <c r="J40" s="29"/>
      <c r="K40" s="29"/>
      <c r="L40" s="29"/>
      <c r="M40" s="30">
        <v>0</v>
      </c>
      <c r="N40" s="31">
        <f>14794000-5000-60000-28049.13</f>
        <v>14700950.87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19" t="s">
        <v>142</v>
      </c>
      <c r="B41" s="27" t="s">
        <v>52</v>
      </c>
      <c r="C41" s="28" t="s">
        <v>51</v>
      </c>
      <c r="D41" s="27" t="s">
        <v>2</v>
      </c>
      <c r="E41" s="27" t="s">
        <v>3</v>
      </c>
      <c r="F41" s="27" t="s">
        <v>2</v>
      </c>
      <c r="G41" s="27" t="s">
        <v>2</v>
      </c>
      <c r="H41" s="29"/>
      <c r="I41" s="29"/>
      <c r="J41" s="29"/>
      <c r="K41" s="29"/>
      <c r="L41" s="29"/>
      <c r="M41" s="30">
        <v>0</v>
      </c>
      <c r="N41" s="31">
        <f>N42+N43+N44</f>
        <v>5700200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19" t="s">
        <v>143</v>
      </c>
      <c r="B42" s="27" t="s">
        <v>54</v>
      </c>
      <c r="C42" s="28" t="s">
        <v>53</v>
      </c>
      <c r="D42" s="27" t="s">
        <v>2</v>
      </c>
      <c r="E42" s="27" t="s">
        <v>3</v>
      </c>
      <c r="F42" s="27" t="s">
        <v>2</v>
      </c>
      <c r="G42" s="27" t="s">
        <v>2</v>
      </c>
      <c r="H42" s="29"/>
      <c r="I42" s="29"/>
      <c r="J42" s="29"/>
      <c r="K42" s="29"/>
      <c r="L42" s="29"/>
      <c r="M42" s="30">
        <v>0</v>
      </c>
      <c r="N42" s="31">
        <f>5850200-270000</f>
        <v>5580200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19" t="s">
        <v>144</v>
      </c>
      <c r="B43" s="27" t="s">
        <v>56</v>
      </c>
      <c r="C43" s="28" t="s">
        <v>55</v>
      </c>
      <c r="D43" s="27" t="s">
        <v>2</v>
      </c>
      <c r="E43" s="27" t="s">
        <v>3</v>
      </c>
      <c r="F43" s="27" t="s">
        <v>2</v>
      </c>
      <c r="G43" s="27" t="s">
        <v>2</v>
      </c>
      <c r="H43" s="29"/>
      <c r="I43" s="29"/>
      <c r="J43" s="29"/>
      <c r="K43" s="29"/>
      <c r="L43" s="29"/>
      <c r="M43" s="30">
        <v>0</v>
      </c>
      <c r="N43" s="31">
        <v>100000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19" t="s">
        <v>145</v>
      </c>
      <c r="B44" s="27" t="s">
        <v>58</v>
      </c>
      <c r="C44" s="28" t="s">
        <v>57</v>
      </c>
      <c r="D44" s="27" t="s">
        <v>2</v>
      </c>
      <c r="E44" s="27" t="s">
        <v>3</v>
      </c>
      <c r="F44" s="27" t="s">
        <v>2</v>
      </c>
      <c r="G44" s="27" t="s">
        <v>2</v>
      </c>
      <c r="H44" s="29"/>
      <c r="I44" s="29"/>
      <c r="J44" s="29"/>
      <c r="K44" s="29"/>
      <c r="L44" s="29"/>
      <c r="M44" s="30">
        <v>0</v>
      </c>
      <c r="N44" s="31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19" t="s">
        <v>146</v>
      </c>
      <c r="B45" s="27" t="s">
        <v>60</v>
      </c>
      <c r="C45" s="28" t="s">
        <v>59</v>
      </c>
      <c r="D45" s="27" t="s">
        <v>2</v>
      </c>
      <c r="E45" s="27" t="s">
        <v>3</v>
      </c>
      <c r="F45" s="27" t="s">
        <v>2</v>
      </c>
      <c r="G45" s="27" t="s">
        <v>2</v>
      </c>
      <c r="H45" s="29"/>
      <c r="I45" s="29"/>
      <c r="J45" s="29"/>
      <c r="K45" s="29"/>
      <c r="L45" s="29"/>
      <c r="M45" s="30">
        <v>0</v>
      </c>
      <c r="N45" s="31">
        <f>N46+N47+N48</f>
        <v>39306313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19" t="s">
        <v>147</v>
      </c>
      <c r="B46" s="27" t="s">
        <v>62</v>
      </c>
      <c r="C46" s="28" t="s">
        <v>61</v>
      </c>
      <c r="D46" s="27" t="s">
        <v>2</v>
      </c>
      <c r="E46" s="27" t="s">
        <v>3</v>
      </c>
      <c r="F46" s="27" t="s">
        <v>2</v>
      </c>
      <c r="G46" s="27" t="s">
        <v>2</v>
      </c>
      <c r="H46" s="29"/>
      <c r="I46" s="29"/>
      <c r="J46" s="29"/>
      <c r="K46" s="29"/>
      <c r="L46" s="29"/>
      <c r="M46" s="30">
        <v>0</v>
      </c>
      <c r="N46" s="31">
        <f>16400800+6589000+613000+700000+60743</f>
        <v>24363543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19" t="s">
        <v>148</v>
      </c>
      <c r="B47" s="27" t="s">
        <v>64</v>
      </c>
      <c r="C47" s="28" t="s">
        <v>63</v>
      </c>
      <c r="D47" s="27" t="s">
        <v>2</v>
      </c>
      <c r="E47" s="27" t="s">
        <v>3</v>
      </c>
      <c r="F47" s="27" t="s">
        <v>2</v>
      </c>
      <c r="G47" s="27" t="s">
        <v>2</v>
      </c>
      <c r="H47" s="29"/>
      <c r="I47" s="29"/>
      <c r="J47" s="29"/>
      <c r="K47" s="29"/>
      <c r="L47" s="29"/>
      <c r="M47" s="30">
        <v>0</v>
      </c>
      <c r="N47" s="31">
        <f>10000000+8534000+8734000-990000-10281000-1200000</f>
        <v>14797000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19" t="s">
        <v>149</v>
      </c>
      <c r="B48" s="27" t="s">
        <v>66</v>
      </c>
      <c r="C48" s="28" t="s">
        <v>65</v>
      </c>
      <c r="D48" s="27" t="s">
        <v>2</v>
      </c>
      <c r="E48" s="27" t="s">
        <v>3</v>
      </c>
      <c r="F48" s="27" t="s">
        <v>2</v>
      </c>
      <c r="G48" s="27" t="s">
        <v>2</v>
      </c>
      <c r="H48" s="29"/>
      <c r="I48" s="29"/>
      <c r="J48" s="29"/>
      <c r="K48" s="29"/>
      <c r="L48" s="29"/>
      <c r="M48" s="30">
        <v>0</v>
      </c>
      <c r="N48" s="31">
        <f>134000+11770</f>
        <v>145770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19" t="s">
        <v>150</v>
      </c>
      <c r="B49" s="27" t="s">
        <v>68</v>
      </c>
      <c r="C49" s="28" t="s">
        <v>67</v>
      </c>
      <c r="D49" s="27" t="s">
        <v>2</v>
      </c>
      <c r="E49" s="27" t="s">
        <v>3</v>
      </c>
      <c r="F49" s="27" t="s">
        <v>2</v>
      </c>
      <c r="G49" s="27" t="s">
        <v>2</v>
      </c>
      <c r="H49" s="29"/>
      <c r="I49" s="29"/>
      <c r="J49" s="29"/>
      <c r="K49" s="29"/>
      <c r="L49" s="29"/>
      <c r="M49" s="30">
        <v>0</v>
      </c>
      <c r="N49" s="31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19" t="s">
        <v>151</v>
      </c>
      <c r="B50" s="27" t="s">
        <v>70</v>
      </c>
      <c r="C50" s="28" t="s">
        <v>69</v>
      </c>
      <c r="D50" s="27" t="s">
        <v>2</v>
      </c>
      <c r="E50" s="27" t="s">
        <v>3</v>
      </c>
      <c r="F50" s="27" t="s">
        <v>2</v>
      </c>
      <c r="G50" s="27" t="s">
        <v>2</v>
      </c>
      <c r="H50" s="29"/>
      <c r="I50" s="29"/>
      <c r="J50" s="29"/>
      <c r="K50" s="29"/>
      <c r="L50" s="29"/>
      <c r="M50" s="30">
        <v>0</v>
      </c>
      <c r="N50" s="31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19" t="s">
        <v>152</v>
      </c>
      <c r="B51" s="27" t="s">
        <v>72</v>
      </c>
      <c r="C51" s="28" t="s">
        <v>71</v>
      </c>
      <c r="D51" s="27" t="s">
        <v>2</v>
      </c>
      <c r="E51" s="27" t="s">
        <v>3</v>
      </c>
      <c r="F51" s="27" t="s">
        <v>2</v>
      </c>
      <c r="G51" s="27" t="s">
        <v>2</v>
      </c>
      <c r="H51" s="29"/>
      <c r="I51" s="29"/>
      <c r="J51" s="29"/>
      <c r="K51" s="29"/>
      <c r="L51" s="29"/>
      <c r="M51" s="30">
        <v>0</v>
      </c>
      <c r="N51" s="31">
        <f>N52+N53+N54+N56+N57+N55</f>
        <v>88429875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19" t="s">
        <v>153</v>
      </c>
      <c r="B52" s="27" t="s">
        <v>74</v>
      </c>
      <c r="C52" s="28" t="s">
        <v>73</v>
      </c>
      <c r="D52" s="27" t="s">
        <v>2</v>
      </c>
      <c r="E52" s="27" t="s">
        <v>3</v>
      </c>
      <c r="F52" s="27" t="s">
        <v>2</v>
      </c>
      <c r="G52" s="27" t="s">
        <v>2</v>
      </c>
      <c r="H52" s="29"/>
      <c r="I52" s="29"/>
      <c r="J52" s="29"/>
      <c r="K52" s="29"/>
      <c r="L52" s="29"/>
      <c r="M52" s="30">
        <v>0</v>
      </c>
      <c r="N52" s="31">
        <f>62769700-15000000-8369890-852682+14627700-8734000+8935600</f>
        <v>53376428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19" t="s">
        <v>179</v>
      </c>
      <c r="B53" s="27" t="s">
        <v>76</v>
      </c>
      <c r="C53" s="28" t="s">
        <v>75</v>
      </c>
      <c r="D53" s="27" t="s">
        <v>2</v>
      </c>
      <c r="E53" s="27" t="s">
        <v>3</v>
      </c>
      <c r="F53" s="27" t="s">
        <v>2</v>
      </c>
      <c r="G53" s="27" t="s">
        <v>2</v>
      </c>
      <c r="H53" s="29"/>
      <c r="I53" s="29"/>
      <c r="J53" s="29"/>
      <c r="K53" s="29"/>
      <c r="L53" s="29"/>
      <c r="M53" s="30">
        <v>0</v>
      </c>
      <c r="N53" s="31">
        <f>12414300+150000</f>
        <v>12564300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19" t="s">
        <v>180</v>
      </c>
      <c r="B54" s="27" t="s">
        <v>78</v>
      </c>
      <c r="C54" s="28" t="s">
        <v>77</v>
      </c>
      <c r="D54" s="27" t="s">
        <v>2</v>
      </c>
      <c r="E54" s="27" t="s">
        <v>3</v>
      </c>
      <c r="F54" s="27" t="s">
        <v>2</v>
      </c>
      <c r="G54" s="27" t="s">
        <v>2</v>
      </c>
      <c r="H54" s="29"/>
      <c r="I54" s="29"/>
      <c r="J54" s="29"/>
      <c r="K54" s="29"/>
      <c r="L54" s="29"/>
      <c r="M54" s="30">
        <v>0</v>
      </c>
      <c r="N54" s="31">
        <f>13000000-8534000-4366000+1547000</f>
        <v>1647000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49.5" customHeight="1" outlineLevel="1">
      <c r="A55" s="19" t="s">
        <v>181</v>
      </c>
      <c r="B55" s="27">
        <v>3850000000</v>
      </c>
      <c r="C55" s="28" t="s">
        <v>199</v>
      </c>
      <c r="D55" s="27"/>
      <c r="E55" s="27"/>
      <c r="F55" s="27"/>
      <c r="G55" s="27"/>
      <c r="H55" s="29"/>
      <c r="I55" s="29"/>
      <c r="J55" s="29"/>
      <c r="K55" s="29"/>
      <c r="L55" s="29"/>
      <c r="M55" s="30"/>
      <c r="N55" s="31">
        <v>2182000</v>
      </c>
      <c r="O55" s="1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  <c r="AG55" s="5"/>
      <c r="AH55" s="2"/>
    </row>
    <row r="56" spans="1:34" ht="31.5" outlineLevel="1">
      <c r="A56" s="19" t="s">
        <v>182</v>
      </c>
      <c r="B56" s="27" t="s">
        <v>80</v>
      </c>
      <c r="C56" s="28" t="s">
        <v>79</v>
      </c>
      <c r="D56" s="27" t="s">
        <v>2</v>
      </c>
      <c r="E56" s="27" t="s">
        <v>3</v>
      </c>
      <c r="F56" s="27" t="s">
        <v>2</v>
      </c>
      <c r="G56" s="27" t="s">
        <v>2</v>
      </c>
      <c r="H56" s="29"/>
      <c r="I56" s="29"/>
      <c r="J56" s="29"/>
      <c r="K56" s="29"/>
      <c r="L56" s="29"/>
      <c r="M56" s="30">
        <v>0</v>
      </c>
      <c r="N56" s="31">
        <f>6986000+990000+4363000+1500000-60743-2182000</f>
        <v>11596257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63" customHeight="1" outlineLevel="1">
      <c r="A57" s="19" t="s">
        <v>198</v>
      </c>
      <c r="B57" s="27" t="s">
        <v>82</v>
      </c>
      <c r="C57" s="28" t="s">
        <v>81</v>
      </c>
      <c r="D57" s="27" t="s">
        <v>2</v>
      </c>
      <c r="E57" s="27" t="s">
        <v>3</v>
      </c>
      <c r="F57" s="27" t="s">
        <v>2</v>
      </c>
      <c r="G57" s="27" t="s">
        <v>2</v>
      </c>
      <c r="H57" s="29"/>
      <c r="I57" s="29"/>
      <c r="J57" s="29"/>
      <c r="K57" s="29"/>
      <c r="L57" s="29"/>
      <c r="M57" s="30">
        <v>0</v>
      </c>
      <c r="N57" s="31">
        <f>6000000+1780890-613000-104000</f>
        <v>7063890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19" t="s">
        <v>154</v>
      </c>
      <c r="B58" s="27" t="s">
        <v>84</v>
      </c>
      <c r="C58" s="28" t="s">
        <v>83</v>
      </c>
      <c r="D58" s="27" t="s">
        <v>2</v>
      </c>
      <c r="E58" s="27" t="s">
        <v>3</v>
      </c>
      <c r="F58" s="27" t="s">
        <v>2</v>
      </c>
      <c r="G58" s="27" t="s">
        <v>2</v>
      </c>
      <c r="H58" s="29"/>
      <c r="I58" s="29"/>
      <c r="J58" s="29"/>
      <c r="K58" s="29"/>
      <c r="L58" s="29"/>
      <c r="M58" s="30">
        <v>0</v>
      </c>
      <c r="N58" s="31">
        <f>45100-2800-5000+22300+27100</f>
        <v>86700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47.25">
      <c r="A59" s="19" t="s">
        <v>155</v>
      </c>
      <c r="B59" s="27" t="s">
        <v>86</v>
      </c>
      <c r="C59" s="28" t="s">
        <v>85</v>
      </c>
      <c r="D59" s="27" t="s">
        <v>2</v>
      </c>
      <c r="E59" s="27" t="s">
        <v>3</v>
      </c>
      <c r="F59" s="27" t="s">
        <v>2</v>
      </c>
      <c r="G59" s="27" t="s">
        <v>2</v>
      </c>
      <c r="H59" s="29"/>
      <c r="I59" s="29"/>
      <c r="J59" s="29"/>
      <c r="K59" s="29"/>
      <c r="L59" s="29"/>
      <c r="M59" s="30">
        <v>0</v>
      </c>
      <c r="N59" s="31">
        <f>N60+N61</f>
        <v>21422900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15.75" outlineLevel="1">
      <c r="A60" s="19" t="s">
        <v>183</v>
      </c>
      <c r="B60" s="27" t="s">
        <v>88</v>
      </c>
      <c r="C60" s="28" t="s">
        <v>87</v>
      </c>
      <c r="D60" s="27" t="s">
        <v>2</v>
      </c>
      <c r="E60" s="27" t="s">
        <v>3</v>
      </c>
      <c r="F60" s="27" t="s">
        <v>2</v>
      </c>
      <c r="G60" s="27" t="s">
        <v>2</v>
      </c>
      <c r="H60" s="29"/>
      <c r="I60" s="29"/>
      <c r="J60" s="29"/>
      <c r="K60" s="29"/>
      <c r="L60" s="29"/>
      <c r="M60" s="30">
        <v>0</v>
      </c>
      <c r="N60" s="31">
        <f>1109400-100000</f>
        <v>1009400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 outlineLevel="1">
      <c r="A61" s="19" t="s">
        <v>184</v>
      </c>
      <c r="B61" s="27" t="s">
        <v>90</v>
      </c>
      <c r="C61" s="28" t="s">
        <v>89</v>
      </c>
      <c r="D61" s="27" t="s">
        <v>2</v>
      </c>
      <c r="E61" s="27" t="s">
        <v>3</v>
      </c>
      <c r="F61" s="27" t="s">
        <v>2</v>
      </c>
      <c r="G61" s="27" t="s">
        <v>2</v>
      </c>
      <c r="H61" s="29"/>
      <c r="I61" s="29"/>
      <c r="J61" s="29"/>
      <c r="K61" s="29"/>
      <c r="L61" s="29"/>
      <c r="M61" s="30">
        <v>0</v>
      </c>
      <c r="N61" s="31">
        <f>20328000+100000-14500</f>
        <v>20413500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46.5" customHeight="1">
      <c r="A62" s="19" t="s">
        <v>156</v>
      </c>
      <c r="B62" s="27" t="s">
        <v>92</v>
      </c>
      <c r="C62" s="28" t="s">
        <v>91</v>
      </c>
      <c r="D62" s="27" t="s">
        <v>2</v>
      </c>
      <c r="E62" s="27" t="s">
        <v>3</v>
      </c>
      <c r="F62" s="27" t="s">
        <v>2</v>
      </c>
      <c r="G62" s="27" t="s">
        <v>2</v>
      </c>
      <c r="H62" s="29"/>
      <c r="I62" s="29"/>
      <c r="J62" s="29"/>
      <c r="K62" s="29"/>
      <c r="L62" s="29"/>
      <c r="M62" s="30">
        <v>0</v>
      </c>
      <c r="N62" s="31">
        <f>N63+N64+N65</f>
        <v>2563600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63" outlineLevel="1">
      <c r="A63" s="19" t="s">
        <v>157</v>
      </c>
      <c r="B63" s="27" t="s">
        <v>94</v>
      </c>
      <c r="C63" s="28" t="s">
        <v>93</v>
      </c>
      <c r="D63" s="27" t="s">
        <v>2</v>
      </c>
      <c r="E63" s="27" t="s">
        <v>3</v>
      </c>
      <c r="F63" s="27" t="s">
        <v>2</v>
      </c>
      <c r="G63" s="27" t="s">
        <v>2</v>
      </c>
      <c r="H63" s="29"/>
      <c r="I63" s="29"/>
      <c r="J63" s="29"/>
      <c r="K63" s="29"/>
      <c r="L63" s="29"/>
      <c r="M63" s="30">
        <v>0</v>
      </c>
      <c r="N63" s="31">
        <v>368600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47.25" outlineLevel="1">
      <c r="A64" s="19" t="s">
        <v>158</v>
      </c>
      <c r="B64" s="27" t="s">
        <v>96</v>
      </c>
      <c r="C64" s="28" t="s">
        <v>95</v>
      </c>
      <c r="D64" s="27" t="s">
        <v>2</v>
      </c>
      <c r="E64" s="27" t="s">
        <v>3</v>
      </c>
      <c r="F64" s="27" t="s">
        <v>2</v>
      </c>
      <c r="G64" s="27" t="s">
        <v>2</v>
      </c>
      <c r="H64" s="29"/>
      <c r="I64" s="29"/>
      <c r="J64" s="29"/>
      <c r="K64" s="29"/>
      <c r="L64" s="29"/>
      <c r="M64" s="30">
        <v>0</v>
      </c>
      <c r="N64" s="31">
        <v>500000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63" outlineLevel="1">
      <c r="A65" s="19" t="s">
        <v>185</v>
      </c>
      <c r="B65" s="27" t="s">
        <v>98</v>
      </c>
      <c r="C65" s="28" t="s">
        <v>97</v>
      </c>
      <c r="D65" s="27" t="s">
        <v>2</v>
      </c>
      <c r="E65" s="27" t="s">
        <v>3</v>
      </c>
      <c r="F65" s="27" t="s">
        <v>2</v>
      </c>
      <c r="G65" s="27" t="s">
        <v>2</v>
      </c>
      <c r="H65" s="29"/>
      <c r="I65" s="29"/>
      <c r="J65" s="29"/>
      <c r="K65" s="29"/>
      <c r="L65" s="29"/>
      <c r="M65" s="30">
        <v>0</v>
      </c>
      <c r="N65" s="31">
        <f>1895000-200000</f>
        <v>1695000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47.25">
      <c r="A66" s="19" t="s">
        <v>159</v>
      </c>
      <c r="B66" s="27" t="s">
        <v>100</v>
      </c>
      <c r="C66" s="28" t="s">
        <v>99</v>
      </c>
      <c r="D66" s="27" t="s">
        <v>2</v>
      </c>
      <c r="E66" s="27" t="s">
        <v>3</v>
      </c>
      <c r="F66" s="27" t="s">
        <v>2</v>
      </c>
      <c r="G66" s="27" t="s">
        <v>2</v>
      </c>
      <c r="H66" s="29"/>
      <c r="I66" s="29"/>
      <c r="J66" s="29"/>
      <c r="K66" s="29"/>
      <c r="L66" s="29"/>
      <c r="M66" s="30">
        <v>0</v>
      </c>
      <c r="N66" s="31">
        <f>N67+N68+N69+N70+N71</f>
        <v>82121513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19" t="s">
        <v>160</v>
      </c>
      <c r="B67" s="27" t="s">
        <v>102</v>
      </c>
      <c r="C67" s="28" t="s">
        <v>101</v>
      </c>
      <c r="D67" s="27" t="s">
        <v>2</v>
      </c>
      <c r="E67" s="27" t="s">
        <v>3</v>
      </c>
      <c r="F67" s="27" t="s">
        <v>2</v>
      </c>
      <c r="G67" s="27" t="s">
        <v>2</v>
      </c>
      <c r="H67" s="29"/>
      <c r="I67" s="29"/>
      <c r="J67" s="29"/>
      <c r="K67" s="29"/>
      <c r="L67" s="29"/>
      <c r="M67" s="30">
        <v>0</v>
      </c>
      <c r="N67" s="31">
        <v>20056300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31.5" outlineLevel="1">
      <c r="A68" s="19" t="s">
        <v>161</v>
      </c>
      <c r="B68" s="27" t="s">
        <v>104</v>
      </c>
      <c r="C68" s="28" t="s">
        <v>103</v>
      </c>
      <c r="D68" s="27" t="s">
        <v>2</v>
      </c>
      <c r="E68" s="27" t="s">
        <v>3</v>
      </c>
      <c r="F68" s="27" t="s">
        <v>2</v>
      </c>
      <c r="G68" s="27" t="s">
        <v>2</v>
      </c>
      <c r="H68" s="29"/>
      <c r="I68" s="29"/>
      <c r="J68" s="29"/>
      <c r="K68" s="29"/>
      <c r="L68" s="29"/>
      <c r="M68" s="30">
        <v>0</v>
      </c>
      <c r="N68" s="31">
        <v>20130200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19" t="s">
        <v>162</v>
      </c>
      <c r="B69" s="27" t="s">
        <v>106</v>
      </c>
      <c r="C69" s="28" t="s">
        <v>105</v>
      </c>
      <c r="D69" s="27" t="s">
        <v>2</v>
      </c>
      <c r="E69" s="27" t="s">
        <v>3</v>
      </c>
      <c r="F69" s="27" t="s">
        <v>2</v>
      </c>
      <c r="G69" s="27" t="s">
        <v>2</v>
      </c>
      <c r="H69" s="29"/>
      <c r="I69" s="29"/>
      <c r="J69" s="29"/>
      <c r="K69" s="29"/>
      <c r="L69" s="29"/>
      <c r="M69" s="30">
        <v>0</v>
      </c>
      <c r="N69" s="31">
        <f>21619100+35000-40-104834.5-34.5-39200</f>
        <v>21509991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19" t="s">
        <v>186</v>
      </c>
      <c r="B70" s="27" t="s">
        <v>108</v>
      </c>
      <c r="C70" s="28" t="s">
        <v>107</v>
      </c>
      <c r="D70" s="27" t="s">
        <v>2</v>
      </c>
      <c r="E70" s="27" t="s">
        <v>3</v>
      </c>
      <c r="F70" s="27" t="s">
        <v>2</v>
      </c>
      <c r="G70" s="27" t="s">
        <v>2</v>
      </c>
      <c r="H70" s="29"/>
      <c r="I70" s="29"/>
      <c r="J70" s="29"/>
      <c r="K70" s="29"/>
      <c r="L70" s="29"/>
      <c r="M70" s="30">
        <v>0</v>
      </c>
      <c r="N70" s="31">
        <f>3361900+852682+40+270000+2970000+1500000+39200</f>
        <v>8993822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 outlineLevel="1">
      <c r="A71" s="19" t="s">
        <v>187</v>
      </c>
      <c r="B71" s="27" t="s">
        <v>110</v>
      </c>
      <c r="C71" s="28" t="s">
        <v>109</v>
      </c>
      <c r="D71" s="27" t="s">
        <v>2</v>
      </c>
      <c r="E71" s="27" t="s">
        <v>3</v>
      </c>
      <c r="F71" s="27" t="s">
        <v>2</v>
      </c>
      <c r="G71" s="27" t="s">
        <v>2</v>
      </c>
      <c r="H71" s="29"/>
      <c r="I71" s="29"/>
      <c r="J71" s="29"/>
      <c r="K71" s="29"/>
      <c r="L71" s="29"/>
      <c r="M71" s="30">
        <v>0</v>
      </c>
      <c r="N71" s="31">
        <f>9458300+2000000-17012-10088</f>
        <v>11431200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47.25">
      <c r="A72" s="19" t="s">
        <v>163</v>
      </c>
      <c r="B72" s="27" t="s">
        <v>112</v>
      </c>
      <c r="C72" s="28" t="s">
        <v>111</v>
      </c>
      <c r="D72" s="27" t="s">
        <v>2</v>
      </c>
      <c r="E72" s="27" t="s">
        <v>3</v>
      </c>
      <c r="F72" s="27" t="s">
        <v>2</v>
      </c>
      <c r="G72" s="27" t="s">
        <v>2</v>
      </c>
      <c r="H72" s="29"/>
      <c r="I72" s="29"/>
      <c r="J72" s="29"/>
      <c r="K72" s="29"/>
      <c r="L72" s="29"/>
      <c r="M72" s="30">
        <v>0</v>
      </c>
      <c r="N72" s="31">
        <f>N73+N74+N75</f>
        <v>99000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31.5" outlineLevel="1">
      <c r="A73" s="19" t="s">
        <v>164</v>
      </c>
      <c r="B73" s="27" t="s">
        <v>114</v>
      </c>
      <c r="C73" s="28" t="s">
        <v>113</v>
      </c>
      <c r="D73" s="27" t="s">
        <v>2</v>
      </c>
      <c r="E73" s="27" t="s">
        <v>3</v>
      </c>
      <c r="F73" s="27" t="s">
        <v>2</v>
      </c>
      <c r="G73" s="27" t="s">
        <v>2</v>
      </c>
      <c r="H73" s="29"/>
      <c r="I73" s="29"/>
      <c r="J73" s="29"/>
      <c r="K73" s="29"/>
      <c r="L73" s="29"/>
      <c r="M73" s="30">
        <v>0</v>
      </c>
      <c r="N73" s="31">
        <v>30000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47.25" outlineLevel="1">
      <c r="A74" s="19" t="s">
        <v>165</v>
      </c>
      <c r="B74" s="27" t="s">
        <v>116</v>
      </c>
      <c r="C74" s="28" t="s">
        <v>115</v>
      </c>
      <c r="D74" s="27" t="s">
        <v>2</v>
      </c>
      <c r="E74" s="27" t="s">
        <v>3</v>
      </c>
      <c r="F74" s="27" t="s">
        <v>2</v>
      </c>
      <c r="G74" s="27" t="s">
        <v>2</v>
      </c>
      <c r="H74" s="29"/>
      <c r="I74" s="29"/>
      <c r="J74" s="29"/>
      <c r="K74" s="29"/>
      <c r="L74" s="29"/>
      <c r="M74" s="30">
        <v>0</v>
      </c>
      <c r="N74" s="31">
        <v>59000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4" ht="31.5" outlineLevel="1">
      <c r="A75" s="19" t="s">
        <v>166</v>
      </c>
      <c r="B75" s="27" t="s">
        <v>118</v>
      </c>
      <c r="C75" s="28" t="s">
        <v>117</v>
      </c>
      <c r="D75" s="27" t="s">
        <v>2</v>
      </c>
      <c r="E75" s="27" t="s">
        <v>3</v>
      </c>
      <c r="F75" s="27" t="s">
        <v>2</v>
      </c>
      <c r="G75" s="27" t="s">
        <v>2</v>
      </c>
      <c r="H75" s="29"/>
      <c r="I75" s="29"/>
      <c r="J75" s="29"/>
      <c r="K75" s="29"/>
      <c r="L75" s="29"/>
      <c r="M75" s="30">
        <v>0</v>
      </c>
      <c r="N75" s="31">
        <v>10000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</row>
    <row r="76" spans="1:35" ht="47.25">
      <c r="A76" s="19" t="s">
        <v>167</v>
      </c>
      <c r="B76" s="27" t="s">
        <v>120</v>
      </c>
      <c r="C76" s="28" t="s">
        <v>119</v>
      </c>
      <c r="D76" s="27" t="s">
        <v>2</v>
      </c>
      <c r="E76" s="27" t="s">
        <v>3</v>
      </c>
      <c r="F76" s="27" t="s">
        <v>2</v>
      </c>
      <c r="G76" s="27" t="s">
        <v>2</v>
      </c>
      <c r="H76" s="29"/>
      <c r="I76" s="29"/>
      <c r="J76" s="29"/>
      <c r="K76" s="29"/>
      <c r="L76" s="29"/>
      <c r="M76" s="30">
        <v>0</v>
      </c>
      <c r="N76" s="31">
        <f>N77+N78</f>
        <v>2506869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  <c r="AI76" s="1" t="s">
        <v>171</v>
      </c>
    </row>
    <row r="77" spans="1:34" ht="31.5" outlineLevel="1">
      <c r="A77" s="20" t="s">
        <v>168</v>
      </c>
      <c r="B77" s="32" t="s">
        <v>122</v>
      </c>
      <c r="C77" s="33" t="s">
        <v>121</v>
      </c>
      <c r="D77" s="32" t="s">
        <v>2</v>
      </c>
      <c r="E77" s="32" t="s">
        <v>3</v>
      </c>
      <c r="F77" s="32" t="s">
        <v>2</v>
      </c>
      <c r="G77" s="32" t="s">
        <v>2</v>
      </c>
      <c r="H77" s="34"/>
      <c r="I77" s="34"/>
      <c r="J77" s="34"/>
      <c r="K77" s="34"/>
      <c r="L77" s="34"/>
      <c r="M77" s="35">
        <v>0</v>
      </c>
      <c r="N77" s="36">
        <f>2337000-35000</f>
        <v>2302000</v>
      </c>
      <c r="O77" s="14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6">
        <v>0</v>
      </c>
      <c r="AG77" s="5">
        <v>0</v>
      </c>
      <c r="AH77" s="2"/>
    </row>
    <row r="78" spans="1:34" ht="32.25" outlineLevel="1" thickBot="1">
      <c r="A78" s="48" t="s">
        <v>196</v>
      </c>
      <c r="B78" s="49">
        <v>4620000000</v>
      </c>
      <c r="C78" s="50" t="s">
        <v>197</v>
      </c>
      <c r="D78" s="49"/>
      <c r="E78" s="49"/>
      <c r="F78" s="49"/>
      <c r="G78" s="49"/>
      <c r="H78" s="51"/>
      <c r="I78" s="51"/>
      <c r="J78" s="51"/>
      <c r="K78" s="51"/>
      <c r="L78" s="51"/>
      <c r="M78" s="52"/>
      <c r="N78" s="52">
        <f>204834.5+34.5</f>
        <v>204869</v>
      </c>
      <c r="O78" s="1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6"/>
      <c r="AG78" s="5"/>
      <c r="AH78" s="2"/>
    </row>
    <row r="79" spans="1:34" ht="16.5" thickBot="1">
      <c r="A79" s="37" t="s">
        <v>169</v>
      </c>
      <c r="B79" s="56" t="s">
        <v>123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38">
        <v>0</v>
      </c>
      <c r="N79" s="38">
        <f>N16+N17+N18+N19+N22+N27+N28+N31+N32+N35+N36+N41+N45+N49+N51+N58+N59+N62+N66+N72+N76</f>
        <v>283471420.3</v>
      </c>
      <c r="O79" s="15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8">
        <v>0</v>
      </c>
      <c r="AG79" s="7">
        <v>0</v>
      </c>
      <c r="AH79" s="2"/>
    </row>
    <row r="80" spans="3:34" ht="12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 t="s">
        <v>0</v>
      </c>
      <c r="Y80" s="2"/>
      <c r="Z80" s="2"/>
      <c r="AA80" s="2"/>
      <c r="AB80" s="2"/>
      <c r="AC80" s="2"/>
      <c r="AD80" s="2" t="s">
        <v>0</v>
      </c>
      <c r="AE80" s="2"/>
      <c r="AF80" s="2"/>
      <c r="AG80" s="2"/>
      <c r="AH80" s="2"/>
    </row>
    <row r="81" spans="3:34" ht="15" customHeight="1"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9"/>
      <c r="AF81" s="9"/>
      <c r="AG81" s="9"/>
      <c r="AH81" s="2"/>
    </row>
  </sheetData>
  <sheetProtection/>
  <mergeCells count="13">
    <mergeCell ref="C1:N1"/>
    <mergeCell ref="C2:N2"/>
    <mergeCell ref="C5:N5"/>
    <mergeCell ref="C6:N6"/>
    <mergeCell ref="C8:N8"/>
    <mergeCell ref="C3:N3"/>
    <mergeCell ref="C7:N7"/>
    <mergeCell ref="C9:N9"/>
    <mergeCell ref="C81:AD81"/>
    <mergeCell ref="B79:L79"/>
    <mergeCell ref="A12:AE12"/>
    <mergeCell ref="A11:N11"/>
    <mergeCell ref="C13:AG13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2018-10-01T06:26:59Z</cp:lastPrinted>
  <dcterms:created xsi:type="dcterms:W3CDTF">2017-11-12T09:48:07Z</dcterms:created>
  <dcterms:modified xsi:type="dcterms:W3CDTF">2018-10-01T06:27:03Z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